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AFD7BE9F-7DB5-4C6D-A100-9F272303D8B4}" xr6:coauthVersionLast="47" xr6:coauthVersionMax="47" xr10:uidLastSave="{00000000-0000-0000-0000-000000000000}"/>
  <bookViews>
    <workbookView xWindow="-120" yWindow="-120" windowWidth="29040" windowHeight="15840" tabRatio="834" activeTab="3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8" l="1"/>
  <c r="D19" i="69" l="1"/>
  <c r="D21" i="69"/>
  <c r="D17" i="69" l="1"/>
  <c r="D16" i="65"/>
  <c r="D11" i="65" s="1"/>
  <c r="D20" i="65"/>
  <c r="F11" i="65" s="1"/>
  <c r="D16" i="41"/>
  <c r="D11" i="41" s="1"/>
  <c r="D22" i="66"/>
  <c r="D22" i="41"/>
  <c r="G11" i="41" s="1"/>
  <c r="G9" i="41"/>
  <c r="D20" i="41"/>
  <c r="F11" i="41" s="1"/>
  <c r="D20" i="66"/>
  <c r="F11" i="66" s="1"/>
  <c r="D16" i="67"/>
  <c r="D11" i="67" s="1"/>
  <c r="D11" i="69"/>
  <c r="F11" i="69"/>
  <c r="D14" i="66"/>
  <c r="C11" i="66" s="1"/>
  <c r="P17" i="74"/>
  <c r="D14" i="41"/>
  <c r="C11" i="41" s="1"/>
  <c r="D18" i="41"/>
  <c r="E11" i="41" s="1"/>
  <c r="O9" i="71"/>
  <c r="P9" i="71"/>
  <c r="O10" i="71"/>
  <c r="Q10" i="71" s="1"/>
  <c r="P10" i="71"/>
  <c r="O11" i="71"/>
  <c r="P11" i="71"/>
  <c r="O12" i="71"/>
  <c r="Q12" i="71" s="1"/>
  <c r="P12" i="71"/>
  <c r="O13" i="71"/>
  <c r="P13" i="71"/>
  <c r="O14" i="71"/>
  <c r="Q14" i="71" s="1"/>
  <c r="P14" i="71"/>
  <c r="P8" i="71"/>
  <c r="O8" i="71"/>
  <c r="BK9" i="72"/>
  <c r="BK10" i="72"/>
  <c r="BN14" i="72"/>
  <c r="BN13" i="72"/>
  <c r="BO15" i="72"/>
  <c r="D14" i="70"/>
  <c r="C11" i="70" s="1"/>
  <c r="D18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8" i="66"/>
  <c r="E11" i="66" s="1"/>
  <c r="BK11" i="72"/>
  <c r="D15" i="69"/>
  <c r="C11" i="69" s="1"/>
  <c r="BM11" i="72"/>
  <c r="D14" i="65"/>
  <c r="C11" i="65" s="1"/>
  <c r="D11" i="68"/>
  <c r="BL13" i="72"/>
  <c r="D21" i="68"/>
  <c r="F11" i="68" s="1"/>
  <c r="BL9" i="72"/>
  <c r="D14" i="67"/>
  <c r="C11" i="67" s="1"/>
  <c r="D19" i="68"/>
  <c r="E11" i="68" s="1"/>
  <c r="D14" i="68"/>
  <c r="C11" i="68" s="1"/>
  <c r="D16" i="66"/>
  <c r="D11" i="66" s="1"/>
  <c r="BN12" i="72"/>
  <c r="D20" i="70"/>
  <c r="F11" i="70" s="1"/>
  <c r="E11" i="69"/>
  <c r="BM15" i="72"/>
  <c r="D16" i="70"/>
  <c r="D11" i="70" s="1"/>
  <c r="BL14" i="72"/>
  <c r="D18" i="70"/>
  <c r="E11" i="70" s="1"/>
  <c r="D23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G11" i="66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BO16" i="72" s="1"/>
  <c r="D23" i="69"/>
  <c r="G11" i="69" s="1"/>
  <c r="BN10" i="72"/>
  <c r="BK14" i="72"/>
  <c r="BM12" i="72"/>
  <c r="BK12" i="72"/>
  <c r="BM10" i="72"/>
  <c r="BL11" i="72"/>
  <c r="BN9" i="72"/>
  <c r="BM9" i="72"/>
  <c r="BN16" i="72" l="1"/>
  <c r="Q8" i="71"/>
  <c r="BM16" i="72"/>
  <c r="Q11" i="71"/>
  <c r="BK16" i="72"/>
  <c r="Q13" i="71"/>
  <c r="Q9" i="71"/>
  <c r="S9" i="71" s="1"/>
  <c r="BL16" i="72"/>
  <c r="G7" i="65"/>
  <c r="G9" i="65" s="1"/>
  <c r="G7" i="70"/>
  <c r="G9" i="70" s="1"/>
  <c r="G7" i="66"/>
  <c r="G9" i="66" s="1"/>
  <c r="G7" i="69"/>
  <c r="G9" i="69" s="1"/>
  <c r="G7" i="68"/>
  <c r="G9" i="68" s="1"/>
  <c r="G7" i="67"/>
  <c r="G9" i="67" s="1"/>
  <c r="S14" i="71" l="1"/>
  <c r="S8" i="71"/>
  <c r="S11" i="71"/>
  <c r="S10" i="71"/>
  <c r="S13" i="71"/>
  <c r="S12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0198</author>
  </authors>
  <commentList>
    <comment ref="G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0198:</t>
        </r>
        <r>
          <rPr>
            <sz val="9"/>
            <color indexed="81"/>
            <rFont val="Tahoma"/>
            <family val="2"/>
          </rPr>
          <t xml:space="preserve">
Phiếu lót này lưu trữ 3 năm, và có hiển thị để khu vực kho tạm của NM. Nhờ BAT sau này chụp 5S bỏ ra khu vực này dùm</t>
        </r>
      </text>
    </comment>
  </commentList>
</comments>
</file>

<file path=xl/sharedStrings.xml><?xml version="1.0" encoding="utf-8"?>
<sst xmlns="http://schemas.openxmlformats.org/spreadsheetml/2006/main" count="412" uniqueCount="96">
  <si>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</si>
  <si>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</si>
  <si>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</si>
  <si>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</si>
  <si>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</si>
  <si>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</si>
  <si>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</si>
  <si>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</si>
  <si>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</si>
  <si>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</si>
  <si>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</si>
  <si>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</si>
  <si>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</si>
  <si>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</si>
  <si>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</si>
  <si>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</si>
  <si>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</si>
  <si>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</si>
  <si>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</si>
  <si>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</si>
  <si>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</si>
  <si>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</si>
  <si>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</si>
  <si>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</si>
  <si>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</si>
  <si>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</si>
  <si>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</si>
  <si>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</si>
  <si>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</si>
  <si>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</si>
  <si>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</si>
  <si>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</si>
  <si>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</si>
  <si>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</si>
  <si>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</si>
  <si>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</si>
  <si>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</si>
  <si>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</si>
  <si>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</si>
  <si>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</si>
  <si>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</si>
  <si>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</si>
  <si>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</si>
  <si>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</si>
  <si>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</si>
  <si>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</si>
  <si>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</si>
  <si>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</si>
  <si>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</si>
  <si>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</si>
  <si>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</si>
  <si>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</si>
  <si>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</si>
  <si>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</si>
  <si>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</si>
  <si>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</si>
  <si>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</si>
  <si>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</si>
  <si>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</si>
  <si>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</si>
  <si>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</si>
  <si>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</si>
  <si>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</si>
  <si>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</si>
  <si>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</si>
  <si>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</si>
  <si>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</si>
  <si>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</si>
  <si>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t>S2 - Sắp xếp
(Sắp xếp đúng vật, đúng chổ sao cho: An toàn + Thuận Tiện + Mỹ Quan)</t>
  </si>
  <si>
    <t>Nhân viên để đồ ăn uống tại khu vực lưu chứa hóa chất và xử lý nước thải</t>
  </si>
  <si>
    <t>Chậu cây thủy sinh để trên máy không đúng nơi quy định</t>
  </si>
  <si>
    <t>Đóng gói KCN</t>
  </si>
  <si>
    <t xml:space="preserve">Tài liệu đã cũ đã được thay thế bởi tài liệu khác, cần cập nhật </t>
  </si>
  <si>
    <t>Thùng vật tư để tại khu vực máy sản xuất không đúng nơi quy định</t>
  </si>
  <si>
    <t>CĐ Mimisuri</t>
  </si>
  <si>
    <t>CĐ Phay</t>
  </si>
  <si>
    <t>Vỏ lon sau khi sử dụng vứt vào thùng khăn lau dính dầu</t>
  </si>
  <si>
    <t>Nhân viên phơi vớ, khăn tại công đoạn</t>
  </si>
  <si>
    <t>CĐ Dập phôi</t>
  </si>
  <si>
    <t>Vật tư, vật dụng cá nhân và bao bì không còn sử dụng để bừa bộn tại công đoạn</t>
  </si>
  <si>
    <t>Khu vực máy sau khi gia công, mạt sắt văng ra bên ngoài nhiều không được bao che, thu gom lại</t>
  </si>
  <si>
    <t>Thùng rác giữa CĐ Sokonuki và CĐ Shisen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</si>
  <si>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</si>
  <si>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Ngày kiểm tra: 11/12/2024</t>
  </si>
  <si>
    <t>Ngày kiểm tra: 13/12/2024</t>
  </si>
  <si>
    <t>Ngày kiểm tra: 11&amp;13/12/2024</t>
  </si>
  <si>
    <t>Ngày kiểm tra: 10/12/2024</t>
  </si>
  <si>
    <t>Khu vực máy rọi phim</t>
  </si>
  <si>
    <t>Thùng dầu ngâm trục rasen để không đúng nơi qui định, giấy vệ sinh…</t>
  </si>
  <si>
    <t>Khu vực máy công cụ</t>
  </si>
  <si>
    <t xml:space="preserve">Rác, dụng cụ vệ sinh không gọn gàng sạch sẽ </t>
  </si>
  <si>
    <t>Phòng máy cưa lọng</t>
  </si>
  <si>
    <t>Hồ sơ, tài liệu, vật dụng...cần sàng lọc loại bỏ những thứ không còn sử dụng</t>
  </si>
  <si>
    <t>Khu vực cuối xưởng</t>
  </si>
  <si>
    <t>Vật tư đã gia công, chưa gia công không được phân loại rõ ràng</t>
  </si>
  <si>
    <t>Bao bì đóng gói rơi vãi dưới nền nhà xưởn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</si>
</sst>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39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4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4" fillId="0" borderId="23" xfId="0" applyFont="1" applyFill="1" applyBorder="1" applyAlignment="1" applyProtection="1">
      <alignment vertical="center" wrapText="1"/>
      <protection locked="0" hidden="1"/>
    </xf>
    <xf numFmtId="0" fontId="19" fillId="0" borderId="31" xfId="0" applyFont="1" applyFill="1" applyBorder="1" applyAlignment="1" applyProtection="1">
      <alignment horizontal="center" vertical="center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3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4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27" borderId="23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3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5" fillId="27" borderId="23" xfId="0" applyFont="1" applyFill="1" applyBorder="1" applyAlignment="1" applyProtection="1">
      <alignment horizontal="center" vertical="center"/>
      <protection locked="0" hidden="1"/>
    </xf>
    <xf numFmtId="0" fontId="45" fillId="27" borderId="23" xfId="0" applyFont="1" applyFill="1" applyBorder="1" applyAlignment="1" applyProtection="1">
      <alignment vertical="center" wrapText="1"/>
      <protection locked="0" hidden="1"/>
    </xf>
    <xf numFmtId="14" fontId="44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35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5" fillId="27" borderId="23" xfId="0" applyFont="1" applyFill="1" applyBorder="1" applyAlignment="1" applyProtection="1">
      <alignment horizontal="center" vertical="center" wrapText="1"/>
      <protection locked="0" hidden="1"/>
    </xf>
    <xf numFmtId="0" fontId="45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625728"/>
        <c:axId val="746334368"/>
      </c:barChart>
      <c:catAx>
        <c:axId val="896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33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6625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447120"/>
        <c:axId val="792449840"/>
      </c:barChart>
      <c:catAx>
        <c:axId val="79244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4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446576"/>
        <c:axId val="900871632"/>
      </c:barChart>
      <c:catAx>
        <c:axId val="792446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71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08716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5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868368"/>
        <c:axId val="900867824"/>
      </c:barChart>
      <c:catAx>
        <c:axId val="90086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67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086782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6836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872176"/>
        <c:axId val="900872720"/>
      </c:barChart>
      <c:catAx>
        <c:axId val="90087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72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08727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721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871088"/>
        <c:axId val="900866192"/>
      </c:barChart>
      <c:catAx>
        <c:axId val="90087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66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08661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8710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439392"/>
        <c:axId val="893444832"/>
      </c:barChart>
      <c:catAx>
        <c:axId val="89343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4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344483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393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439936"/>
        <c:axId val="893441568"/>
      </c:barChart>
      <c:catAx>
        <c:axId val="89343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415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34415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3993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443200"/>
        <c:axId val="893445376"/>
      </c:barChart>
      <c:catAx>
        <c:axId val="89344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45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344537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44320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442112"/>
        <c:axId val="53679908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799632"/>
        <c:axId val="536794192"/>
      </c:lineChart>
      <c:catAx>
        <c:axId val="89344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799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3679908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93442112"/>
        <c:crosses val="autoZero"/>
        <c:crossBetween val="between"/>
      </c:valAx>
      <c:catAx>
        <c:axId val="53679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536794192"/>
        <c:crosses val="autoZero"/>
        <c:auto val="0"/>
        <c:lblAlgn val="ctr"/>
        <c:lblOffset val="100"/>
        <c:noMultiLvlLbl val="0"/>
      </c:catAx>
      <c:valAx>
        <c:axId val="5367941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53679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794736"/>
        <c:axId val="536800176"/>
      </c:barChart>
      <c:catAx>
        <c:axId val="5367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80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680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79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5">
                  <c:v>99.5</c:v>
                </c:pt>
                <c:pt idx="6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339264"/>
        <c:axId val="746332736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334912"/>
        <c:axId val="746336000"/>
      </c:lineChart>
      <c:catAx>
        <c:axId val="746339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332736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9264"/>
        <c:crosses val="autoZero"/>
        <c:crossBetween val="between"/>
      </c:valAx>
      <c:catAx>
        <c:axId val="74633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746336000"/>
        <c:crosses val="autoZero"/>
        <c:auto val="0"/>
        <c:lblAlgn val="ctr"/>
        <c:lblOffset val="100"/>
        <c:noMultiLvlLbl val="0"/>
      </c:catAx>
      <c:valAx>
        <c:axId val="74633600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746334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793104"/>
        <c:axId val="536793648"/>
      </c:barChart>
      <c:catAx>
        <c:axId val="53679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79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67936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793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795824"/>
        <c:axId val="904302704"/>
      </c:barChart>
      <c:catAx>
        <c:axId val="53679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30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3027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795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304336"/>
        <c:axId val="904304880"/>
      </c:barChart>
      <c:catAx>
        <c:axId val="90430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30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30488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304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305968"/>
        <c:axId val="904306512"/>
      </c:barChart>
      <c:catAx>
        <c:axId val="904305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30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3065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30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333824"/>
        <c:axId val="746336544"/>
      </c:barChart>
      <c:catAx>
        <c:axId val="74633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33654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338176"/>
        <c:axId val="792848400"/>
      </c:barChart>
      <c:catAx>
        <c:axId val="74633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8484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3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  <c:pt idx="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842960"/>
        <c:axId val="792841872"/>
      </c:barChart>
      <c:catAx>
        <c:axId val="79284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8418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  <c:pt idx="7">
                  <c:v>100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846768"/>
        <c:axId val="792846224"/>
      </c:barChart>
      <c:catAx>
        <c:axId val="79284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8462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6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843504"/>
        <c:axId val="792845680"/>
      </c:barChart>
      <c:catAx>
        <c:axId val="792843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84568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843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448752"/>
        <c:axId val="792443856"/>
      </c:barChart>
      <c:catAx>
        <c:axId val="79244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438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8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444944"/>
        <c:axId val="792450384"/>
      </c:barChart>
      <c:catAx>
        <c:axId val="79244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5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503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4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jpg"/><Relationship Id="rId7" Type="http://schemas.openxmlformats.org/officeDocument/2006/relationships/image" Target="../media/image21.jpe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3" Type="http://schemas.openxmlformats.org/officeDocument/2006/relationships/image" Target="../media/image25.jpg"/><Relationship Id="rId7" Type="http://schemas.openxmlformats.org/officeDocument/2006/relationships/image" Target="../media/image29.jpe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jpeg"/><Relationship Id="rId5" Type="http://schemas.openxmlformats.org/officeDocument/2006/relationships/image" Target="../media/image27.jpeg"/><Relationship Id="rId4" Type="http://schemas.openxmlformats.org/officeDocument/2006/relationships/image" Target="../media/image26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98778</xdr:colOff>
      <xdr:row>14</xdr:row>
      <xdr:rowOff>29978</xdr:rowOff>
    </xdr:from>
    <xdr:to>
      <xdr:col>4</xdr:col>
      <xdr:colOff>2515305</xdr:colOff>
      <xdr:row>14</xdr:row>
      <xdr:rowOff>1842559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278" y="4347978"/>
          <a:ext cx="2511777" cy="1812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84667</xdr:colOff>
      <xdr:row>12</xdr:row>
      <xdr:rowOff>63501</xdr:rowOff>
    </xdr:from>
    <xdr:to>
      <xdr:col>4</xdr:col>
      <xdr:colOff>2516010</xdr:colOff>
      <xdr:row>12</xdr:row>
      <xdr:rowOff>1863799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67" y="2208390"/>
          <a:ext cx="2469443" cy="1800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70555</xdr:colOff>
      <xdr:row>15</xdr:row>
      <xdr:rowOff>70555</xdr:rowOff>
    </xdr:from>
    <xdr:to>
      <xdr:col>4</xdr:col>
      <xdr:colOff>2513541</xdr:colOff>
      <xdr:row>15</xdr:row>
      <xdr:rowOff>1792111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055" y="6265333"/>
          <a:ext cx="2490611" cy="1721556"/>
        </a:xfrm>
        <a:prstGeom prst="rect">
          <a:avLst/>
        </a:prstGeom>
      </xdr:spPr>
    </xdr:pic>
    <xdr:clientData/>
  </xdr:twoCellAnchor>
  <xdr:twoCellAnchor editAs="oneCell">
    <xdr:from>
      <xdr:col>4</xdr:col>
      <xdr:colOff>28221</xdr:colOff>
      <xdr:row>17</xdr:row>
      <xdr:rowOff>70554</xdr:rowOff>
    </xdr:from>
    <xdr:to>
      <xdr:col>4</xdr:col>
      <xdr:colOff>2514491</xdr:colOff>
      <xdr:row>17</xdr:row>
      <xdr:rowOff>1862666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721" y="8410221"/>
          <a:ext cx="2571995" cy="1792112"/>
        </a:xfrm>
        <a:prstGeom prst="rect">
          <a:avLst/>
        </a:prstGeom>
      </xdr:spPr>
    </xdr:pic>
    <xdr:clientData/>
  </xdr:twoCellAnchor>
  <xdr:twoCellAnchor editAs="oneCell">
    <xdr:from>
      <xdr:col>5</xdr:col>
      <xdr:colOff>658807</xdr:colOff>
      <xdr:row>15</xdr:row>
      <xdr:rowOff>31750</xdr:rowOff>
    </xdr:from>
    <xdr:to>
      <xdr:col>5</xdr:col>
      <xdr:colOff>2008182</xdr:colOff>
      <xdr:row>15</xdr:row>
      <xdr:rowOff>1830916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E63785-A5B0-445D-95A7-D0E515E43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8474" y="6297083"/>
          <a:ext cx="1349375" cy="1799166"/>
        </a:xfrm>
        <a:prstGeom prst="rect">
          <a:avLst/>
        </a:prstGeom>
      </xdr:spPr>
    </xdr:pic>
    <xdr:clientData/>
  </xdr:twoCellAnchor>
  <xdr:twoCellAnchor editAs="oneCell">
    <xdr:from>
      <xdr:col>5</xdr:col>
      <xdr:colOff>88192</xdr:colOff>
      <xdr:row>17</xdr:row>
      <xdr:rowOff>52915</xdr:rowOff>
    </xdr:from>
    <xdr:to>
      <xdr:col>5</xdr:col>
      <xdr:colOff>2458857</xdr:colOff>
      <xdr:row>17</xdr:row>
      <xdr:rowOff>1830914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5ED32C-E17A-4FAF-B9C1-E85A3E3FA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7859" y="8456082"/>
          <a:ext cx="2370665" cy="1777999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105832</xdr:colOff>
      <xdr:row>12</xdr:row>
      <xdr:rowOff>42332</xdr:rowOff>
    </xdr:from>
    <xdr:to>
      <xdr:col>5</xdr:col>
      <xdr:colOff>2476498</xdr:colOff>
      <xdr:row>12</xdr:row>
      <xdr:rowOff>1820332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0164E1E-8A3C-4E34-A05A-8CDE625E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5499" y="2264832"/>
          <a:ext cx="2370666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84664</xdr:colOff>
      <xdr:row>14</xdr:row>
      <xdr:rowOff>232829</xdr:rowOff>
    </xdr:from>
    <xdr:to>
      <xdr:col>5</xdr:col>
      <xdr:colOff>2457953</xdr:colOff>
      <xdr:row>14</xdr:row>
      <xdr:rowOff>1555746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CA2B05-597A-4DE8-8866-5D15E6252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9270"/>
        <a:stretch/>
      </xdr:blipFill>
      <xdr:spPr>
        <a:xfrm>
          <a:off x="7154331" y="4624912"/>
          <a:ext cx="2373289" cy="13229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112889</xdr:colOff>
      <xdr:row>12</xdr:row>
      <xdr:rowOff>42335</xdr:rowOff>
    </xdr:from>
    <xdr:to>
      <xdr:col>4</xdr:col>
      <xdr:colOff>2441223</xdr:colOff>
      <xdr:row>12</xdr:row>
      <xdr:rowOff>1833939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389" y="2187224"/>
          <a:ext cx="2328334" cy="179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17</xdr:row>
      <xdr:rowOff>31751</xdr:rowOff>
    </xdr:from>
    <xdr:to>
      <xdr:col>4</xdr:col>
      <xdr:colOff>2497291</xdr:colOff>
      <xdr:row>17</xdr:row>
      <xdr:rowOff>1862667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83" y="6593418"/>
          <a:ext cx="2465541" cy="183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63500</xdr:colOff>
      <xdr:row>13</xdr:row>
      <xdr:rowOff>56444</xdr:rowOff>
    </xdr:from>
    <xdr:to>
      <xdr:col>4</xdr:col>
      <xdr:colOff>2501900</xdr:colOff>
      <xdr:row>13</xdr:row>
      <xdr:rowOff>1834443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106333"/>
          <a:ext cx="2438400" cy="1777999"/>
        </a:xfrm>
        <a:prstGeom prst="rect">
          <a:avLst/>
        </a:prstGeom>
      </xdr:spPr>
    </xdr:pic>
    <xdr:clientData/>
  </xdr:twoCellAnchor>
  <xdr:twoCellAnchor editAs="oneCell">
    <xdr:from>
      <xdr:col>4</xdr:col>
      <xdr:colOff>35277</xdr:colOff>
      <xdr:row>15</xdr:row>
      <xdr:rowOff>42332</xdr:rowOff>
    </xdr:from>
    <xdr:to>
      <xdr:col>4</xdr:col>
      <xdr:colOff>2512022</xdr:colOff>
      <xdr:row>15</xdr:row>
      <xdr:rowOff>1820333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777" y="6265332"/>
          <a:ext cx="2571995" cy="1778001"/>
        </a:xfrm>
        <a:prstGeom prst="rect">
          <a:avLst/>
        </a:prstGeom>
      </xdr:spPr>
    </xdr:pic>
    <xdr:clientData/>
  </xdr:twoCellAnchor>
  <xdr:twoCellAnchor editAs="oneCell">
    <xdr:from>
      <xdr:col>5</xdr:col>
      <xdr:colOff>42332</xdr:colOff>
      <xdr:row>12</xdr:row>
      <xdr:rowOff>42333</xdr:rowOff>
    </xdr:from>
    <xdr:to>
      <xdr:col>5</xdr:col>
      <xdr:colOff>2497665</xdr:colOff>
      <xdr:row>12</xdr:row>
      <xdr:rowOff>1858881</xdr:rowOff>
    </xdr:to>
    <xdr:pic>
      <xdr:nvPicPr>
        <xdr:cNvPr id="3" name="Picture 2" descr="z6170567773315_f6005c9f7bce102381e5e75511a1adf2.jpg">
          <a:extLst>
            <a:ext uri="{FF2B5EF4-FFF2-40B4-BE49-F238E27FC236}">
              <a16:creationId xmlns:a16="http://schemas.microsoft.com/office/drawing/2014/main" id="{2B912761-C4FA-4AC2-97F3-F3EDC148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r="-954" b="14120"/>
        <a:stretch>
          <a:fillRect/>
        </a:stretch>
      </xdr:blipFill>
      <xdr:spPr>
        <a:xfrm>
          <a:off x="7111999" y="2264833"/>
          <a:ext cx="2455333" cy="18165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21165</xdr:rowOff>
    </xdr:from>
    <xdr:to>
      <xdr:col>6</xdr:col>
      <xdr:colOff>0</xdr:colOff>
      <xdr:row>15</xdr:row>
      <xdr:rowOff>1876601</xdr:rowOff>
    </xdr:to>
    <xdr:pic>
      <xdr:nvPicPr>
        <xdr:cNvPr id="7" name="Picture 6" descr="z6170196215077_6b962750807e9d595b7e371730417eeb.jpg">
          <a:extLst>
            <a:ext uri="{FF2B5EF4-FFF2-40B4-BE49-F238E27FC236}">
              <a16:creationId xmlns:a16="http://schemas.microsoft.com/office/drawing/2014/main" id="{238AC787-1ACA-44D2-BE19-CA26D72E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r="277" b="12269"/>
        <a:stretch>
          <a:fillRect/>
        </a:stretch>
      </xdr:blipFill>
      <xdr:spPr>
        <a:xfrm>
          <a:off x="7069667" y="6318248"/>
          <a:ext cx="2518833" cy="1855436"/>
        </a:xfrm>
        <a:prstGeom prst="rect">
          <a:avLst/>
        </a:prstGeom>
      </xdr:spPr>
    </xdr:pic>
    <xdr:clientData/>
  </xdr:twoCellAnchor>
  <xdr:twoCellAnchor editAs="oneCell">
    <xdr:from>
      <xdr:col>5</xdr:col>
      <xdr:colOff>10584</xdr:colOff>
      <xdr:row>17</xdr:row>
      <xdr:rowOff>10598</xdr:rowOff>
    </xdr:from>
    <xdr:to>
      <xdr:col>5</xdr:col>
      <xdr:colOff>2501535</xdr:colOff>
      <xdr:row>17</xdr:row>
      <xdr:rowOff>1820333</xdr:rowOff>
    </xdr:to>
    <xdr:pic>
      <xdr:nvPicPr>
        <xdr:cNvPr id="8" name="Picture 7" descr="z6170196220179_a8c34465c6399419ac33aed1aa8c0d16.jpg">
          <a:extLst>
            <a:ext uri="{FF2B5EF4-FFF2-40B4-BE49-F238E27FC236}">
              <a16:creationId xmlns:a16="http://schemas.microsoft.com/office/drawing/2014/main" id="{0433D147-9FA1-41D0-B0E6-FE72466D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2767" r="-544" b="22917"/>
        <a:stretch>
          <a:fillRect/>
        </a:stretch>
      </xdr:blipFill>
      <xdr:spPr>
        <a:xfrm>
          <a:off x="7080251" y="8477265"/>
          <a:ext cx="2490951" cy="1809735"/>
        </a:xfrm>
        <a:prstGeom prst="rect">
          <a:avLst/>
        </a:prstGeom>
      </xdr:spPr>
    </xdr:pic>
    <xdr:clientData/>
  </xdr:twoCellAnchor>
  <xdr:twoCellAnchor editAs="oneCell">
    <xdr:from>
      <xdr:col>5</xdr:col>
      <xdr:colOff>42332</xdr:colOff>
      <xdr:row>13</xdr:row>
      <xdr:rowOff>21166</xdr:rowOff>
    </xdr:from>
    <xdr:to>
      <xdr:col>5</xdr:col>
      <xdr:colOff>2465916</xdr:colOff>
      <xdr:row>13</xdr:row>
      <xdr:rowOff>1831435</xdr:rowOff>
    </xdr:to>
    <xdr:pic>
      <xdr:nvPicPr>
        <xdr:cNvPr id="9" name="Picture 8" descr="z6170196224117_9937bbae490311a9f52d61ef1a33d22e.jpg">
          <a:extLst>
            <a:ext uri="{FF2B5EF4-FFF2-40B4-BE49-F238E27FC236}">
              <a16:creationId xmlns:a16="http://schemas.microsoft.com/office/drawing/2014/main" id="{DEB708DC-EC33-43F4-A17B-8552A53A5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r="-544" b="18750"/>
        <a:stretch>
          <a:fillRect/>
        </a:stretch>
      </xdr:blipFill>
      <xdr:spPr>
        <a:xfrm>
          <a:off x="7111999" y="4148666"/>
          <a:ext cx="2423584" cy="181026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14</xdr:row>
      <xdr:rowOff>42334</xdr:rowOff>
    </xdr:from>
    <xdr:to>
      <xdr:col>4</xdr:col>
      <xdr:colOff>2497667</xdr:colOff>
      <xdr:row>14</xdr:row>
      <xdr:rowOff>1883834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83" y="4434417"/>
          <a:ext cx="2465917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74083</xdr:colOff>
      <xdr:row>14</xdr:row>
      <xdr:rowOff>127000</xdr:rowOff>
    </xdr:from>
    <xdr:to>
      <xdr:col>5</xdr:col>
      <xdr:colOff>2476500</xdr:colOff>
      <xdr:row>14</xdr:row>
      <xdr:rowOff>1770592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DFDAE6-8104-2F2E-9262-20FFBB8E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4519083"/>
          <a:ext cx="2402417" cy="1643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52918</xdr:colOff>
      <xdr:row>14</xdr:row>
      <xdr:rowOff>63501</xdr:rowOff>
    </xdr:from>
    <xdr:to>
      <xdr:col>4</xdr:col>
      <xdr:colOff>2423584</xdr:colOff>
      <xdr:row>14</xdr:row>
      <xdr:rowOff>1852085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8" y="4455584"/>
          <a:ext cx="2370666" cy="178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</xdr:colOff>
      <xdr:row>14</xdr:row>
      <xdr:rowOff>42333</xdr:rowOff>
    </xdr:from>
    <xdr:to>
      <xdr:col>5</xdr:col>
      <xdr:colOff>2508250</xdr:colOff>
      <xdr:row>14</xdr:row>
      <xdr:rowOff>1871133</xdr:rowOff>
    </xdr:to>
    <xdr:pic>
      <xdr:nvPicPr>
        <xdr:cNvPr id="3" name="Picture 2" descr="z6142234040397_e62f17a0fc0538e290aa15b5f453dd0e.jpg">
          <a:extLst>
            <a:ext uri="{FF2B5EF4-FFF2-40B4-BE49-F238E27FC236}">
              <a16:creationId xmlns:a16="http://schemas.microsoft.com/office/drawing/2014/main" id="{4BBC76DF-FBDB-4F7E-9493-69CCE069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90833" y="4434416"/>
          <a:ext cx="2476500" cy="182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42334</xdr:colOff>
      <xdr:row>14</xdr:row>
      <xdr:rowOff>63501</xdr:rowOff>
    </xdr:from>
    <xdr:to>
      <xdr:col>4</xdr:col>
      <xdr:colOff>2437268</xdr:colOff>
      <xdr:row>14</xdr:row>
      <xdr:rowOff>1820335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7" y="4455584"/>
          <a:ext cx="2394934" cy="1756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14</xdr:row>
      <xdr:rowOff>52916</xdr:rowOff>
    </xdr:from>
    <xdr:to>
      <xdr:col>5</xdr:col>
      <xdr:colOff>2476540</xdr:colOff>
      <xdr:row>14</xdr:row>
      <xdr:rowOff>1862666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58C740-E204-48D7-BB49-2BA1E6A1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4917" y="4444999"/>
          <a:ext cx="238129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171435</xdr:colOff>
      <xdr:row>14</xdr:row>
      <xdr:rowOff>78440</xdr:rowOff>
    </xdr:from>
    <xdr:to>
      <xdr:col>4</xdr:col>
      <xdr:colOff>2330824</xdr:colOff>
      <xdr:row>14</xdr:row>
      <xdr:rowOff>1804147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817" y="4471146"/>
          <a:ext cx="2159389" cy="1725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78442</xdr:colOff>
      <xdr:row>12</xdr:row>
      <xdr:rowOff>44824</xdr:rowOff>
    </xdr:from>
    <xdr:to>
      <xdr:col>4</xdr:col>
      <xdr:colOff>2420472</xdr:colOff>
      <xdr:row>12</xdr:row>
      <xdr:rowOff>1893794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824" y="2263589"/>
          <a:ext cx="2342030" cy="1848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44823</xdr:colOff>
      <xdr:row>16</xdr:row>
      <xdr:rowOff>44823</xdr:rowOff>
    </xdr:from>
    <xdr:to>
      <xdr:col>5</xdr:col>
      <xdr:colOff>4104</xdr:colOff>
      <xdr:row>16</xdr:row>
      <xdr:rowOff>1860176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058" y="6514352"/>
          <a:ext cx="2564649" cy="1815353"/>
        </a:xfrm>
        <a:prstGeom prst="rect">
          <a:avLst/>
        </a:prstGeom>
      </xdr:spPr>
    </xdr:pic>
    <xdr:clientData/>
  </xdr:twoCellAnchor>
  <xdr:twoCellAnchor editAs="oneCell">
    <xdr:from>
      <xdr:col>5</xdr:col>
      <xdr:colOff>126067</xdr:colOff>
      <xdr:row>16</xdr:row>
      <xdr:rowOff>52667</xdr:rowOff>
    </xdr:from>
    <xdr:to>
      <xdr:col>5</xdr:col>
      <xdr:colOff>2361039</xdr:colOff>
      <xdr:row>16</xdr:row>
      <xdr:rowOff>1792942</xdr:rowOff>
    </xdr:to>
    <xdr:pic>
      <xdr:nvPicPr>
        <xdr:cNvPr id="4" name="Picture 8" descr="1.jpg">
          <a:extLst>
            <a:ext uri="{FF2B5EF4-FFF2-40B4-BE49-F238E27FC236}">
              <a16:creationId xmlns:a16="http://schemas.microsoft.com/office/drawing/2014/main" id="{74251DB3-2DED-4E21-BDC7-B9910F3DE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4567" y="6619314"/>
          <a:ext cx="2234972" cy="174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65556</xdr:colOff>
      <xdr:row>12</xdr:row>
      <xdr:rowOff>56030</xdr:rowOff>
    </xdr:from>
    <xdr:to>
      <xdr:col>5</xdr:col>
      <xdr:colOff>2431678</xdr:colOff>
      <xdr:row>12</xdr:row>
      <xdr:rowOff>1874016</xdr:rowOff>
    </xdr:to>
    <xdr:pic>
      <xdr:nvPicPr>
        <xdr:cNvPr id="6" name="Picture 9" descr="2.jpg">
          <a:extLst>
            <a:ext uri="{FF2B5EF4-FFF2-40B4-BE49-F238E27FC236}">
              <a16:creationId xmlns:a16="http://schemas.microsoft.com/office/drawing/2014/main" id="{FBD1525B-626C-4FDC-9A9D-3A9CEF6FB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4056" y="2274795"/>
          <a:ext cx="2366122" cy="181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78442</xdr:colOff>
      <xdr:row>14</xdr:row>
      <xdr:rowOff>71718</xdr:rowOff>
    </xdr:from>
    <xdr:to>
      <xdr:col>5</xdr:col>
      <xdr:colOff>2390857</xdr:colOff>
      <xdr:row>14</xdr:row>
      <xdr:rowOff>1848972</xdr:rowOff>
    </xdr:to>
    <xdr:pic>
      <xdr:nvPicPr>
        <xdr:cNvPr id="7" name="Picture 10" descr="3.jpg">
          <a:extLst>
            <a:ext uri="{FF2B5EF4-FFF2-40B4-BE49-F238E27FC236}">
              <a16:creationId xmlns:a16="http://schemas.microsoft.com/office/drawing/2014/main" id="{47D42A7D-99B6-44E0-B05A-E3A2BCC4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942" y="4464424"/>
          <a:ext cx="2312415" cy="1777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M12" sqref="M12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94" t="s">
        <v>0</v>
      </c>
      <c r="B1" s="194"/>
      <c r="C1" s="194"/>
      <c r="D1" s="194"/>
      <c r="E1" s="194"/>
      <c r="F1" s="194"/>
      <c r="G1" s="194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194" t="s">
        <v>1</v>
      </c>
      <c r="B2" s="194"/>
      <c r="C2" s="194"/>
      <c r="D2" s="194"/>
      <c r="E2" s="194"/>
      <c r="F2" s="194"/>
      <c r="G2" s="194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93" t="s">
        <v>66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196" t="s">
        <v>14</v>
      </c>
      <c r="B6" s="198" t="s">
        <v>16</v>
      </c>
      <c r="C6" s="200" t="s">
        <v>67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2"/>
      <c r="R6" s="203" t="s">
        <v>65</v>
      </c>
      <c r="S6" s="206" t="s">
        <v>17</v>
      </c>
    </row>
    <row r="7" spans="1:21" s="7" customFormat="1" ht="21" customHeight="1">
      <c r="A7" s="196"/>
      <c r="B7" s="199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04"/>
      <c r="S7" s="207"/>
    </row>
    <row r="8" spans="1:21" s="7" customFormat="1" ht="14.45" customHeight="1">
      <c r="A8" s="196"/>
      <c r="B8" s="137" t="s">
        <v>18</v>
      </c>
      <c r="C8" s="138">
        <v>100</v>
      </c>
      <c r="D8" s="138">
        <v>98</v>
      </c>
      <c r="E8" s="138">
        <v>97</v>
      </c>
      <c r="F8" s="138">
        <v>98</v>
      </c>
      <c r="G8" s="138">
        <v>99</v>
      </c>
      <c r="H8" s="138">
        <v>99</v>
      </c>
      <c r="I8" s="138">
        <v>99</v>
      </c>
      <c r="J8" s="138">
        <v>99</v>
      </c>
      <c r="K8" s="138">
        <v>99</v>
      </c>
      <c r="L8" s="138"/>
      <c r="M8" s="138"/>
      <c r="N8" s="138"/>
      <c r="O8" s="138">
        <f>MAX(C8:N8)</f>
        <v>100</v>
      </c>
      <c r="P8" s="138">
        <f>MIN(C8:N8)</f>
        <v>97</v>
      </c>
      <c r="Q8" s="138">
        <f>AVERAGE(O8:P8)</f>
        <v>98.5</v>
      </c>
      <c r="R8" s="43">
        <v>100</v>
      </c>
      <c r="S8" s="139">
        <f>RANK(Q8,$Q$8:$Q$14,0)</f>
        <v>3</v>
      </c>
    </row>
    <row r="9" spans="1:21" s="7" customFormat="1">
      <c r="A9" s="196"/>
      <c r="B9" s="140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>
        <v>100</v>
      </c>
      <c r="K9" s="36">
        <v>99</v>
      </c>
      <c r="L9" s="36"/>
      <c r="M9" s="36"/>
      <c r="N9" s="36"/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41">
        <f t="shared" ref="S9:S14" si="3">RANK(Q9,$Q$8:$Q$14,0)</f>
        <v>3</v>
      </c>
    </row>
    <row r="10" spans="1:21" s="7" customFormat="1">
      <c r="A10" s="196"/>
      <c r="B10" s="140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>
        <v>99</v>
      </c>
      <c r="K10" s="36">
        <v>99</v>
      </c>
      <c r="L10" s="36"/>
      <c r="M10" s="36"/>
      <c r="N10" s="36"/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41">
        <f t="shared" si="3"/>
        <v>2</v>
      </c>
    </row>
    <row r="11" spans="1:21" s="7" customFormat="1">
      <c r="A11" s="196"/>
      <c r="B11" s="140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>
        <v>100</v>
      </c>
      <c r="K11" s="36">
        <v>97</v>
      </c>
      <c r="L11" s="36"/>
      <c r="M11" s="36"/>
      <c r="N11" s="36"/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41">
        <f t="shared" si="3"/>
        <v>6</v>
      </c>
    </row>
    <row r="12" spans="1:21" s="7" customFormat="1">
      <c r="A12" s="196"/>
      <c r="B12" s="140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>
        <v>99</v>
      </c>
      <c r="K12" s="36">
        <v>96</v>
      </c>
      <c r="L12" s="36"/>
      <c r="M12" s="36"/>
      <c r="N12" s="36"/>
      <c r="O12" s="36">
        <f t="shared" si="0"/>
        <v>100</v>
      </c>
      <c r="P12" s="36">
        <f t="shared" si="1"/>
        <v>96</v>
      </c>
      <c r="Q12" s="36">
        <f t="shared" si="2"/>
        <v>98</v>
      </c>
      <c r="R12" s="45">
        <v>100</v>
      </c>
      <c r="S12" s="141">
        <f t="shared" si="3"/>
        <v>6</v>
      </c>
    </row>
    <row r="13" spans="1:21" s="7" customFormat="1">
      <c r="A13" s="196"/>
      <c r="B13" s="142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>
        <v>100</v>
      </c>
      <c r="K13" s="36">
        <v>100</v>
      </c>
      <c r="L13" s="36"/>
      <c r="M13" s="36"/>
      <c r="N13" s="36"/>
      <c r="O13" s="36">
        <f t="shared" si="0"/>
        <v>100</v>
      </c>
      <c r="P13" s="36">
        <f t="shared" si="1"/>
        <v>99</v>
      </c>
      <c r="Q13" s="36">
        <f t="shared" si="2"/>
        <v>99.5</v>
      </c>
      <c r="R13" s="45">
        <v>100</v>
      </c>
      <c r="S13" s="141">
        <f t="shared" si="3"/>
        <v>1</v>
      </c>
    </row>
    <row r="14" spans="1:21" s="7" customFormat="1">
      <c r="A14" s="197"/>
      <c r="B14" s="143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>
        <v>99</v>
      </c>
      <c r="K14" s="39">
        <v>97</v>
      </c>
      <c r="L14" s="39"/>
      <c r="M14" s="39"/>
      <c r="N14" s="39"/>
      <c r="O14" s="39">
        <f t="shared" si="0"/>
        <v>100</v>
      </c>
      <c r="P14" s="39">
        <f t="shared" si="1"/>
        <v>97</v>
      </c>
      <c r="Q14" s="39">
        <f t="shared" si="2"/>
        <v>98.5</v>
      </c>
      <c r="R14" s="144">
        <v>100</v>
      </c>
      <c r="S14" s="145">
        <f t="shared" si="3"/>
        <v>3</v>
      </c>
    </row>
    <row r="15" spans="1:21" s="25" customFormat="1" ht="15" customHeight="1">
      <c r="A15" s="205" t="s">
        <v>54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</row>
    <row r="16" spans="1:21" s="26" customFormat="1"/>
    <row r="37" spans="1:18" ht="18.75">
      <c r="A37" s="195" t="s">
        <v>15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3"/>
  <sheetViews>
    <sheetView zoomScale="90" zoomScaleNormal="90" workbookViewId="0">
      <pane ySplit="12" topLeftCell="A16" activePane="bottomLeft" state="frozen"/>
      <selection pane="bottomLeft" activeCell="K16" sqref="K16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83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52</v>
      </c>
      <c r="D4" s="220"/>
      <c r="E4" s="220"/>
      <c r="F4" s="220"/>
      <c r="G4" s="220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3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3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97</v>
      </c>
    </row>
    <row r="10" spans="1:14" s="68" customFormat="1" ht="15.75" customHeight="1">
      <c r="A10" s="233" t="s">
        <v>32</v>
      </c>
      <c r="B10" s="233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D15</f>
        <v>1</v>
      </c>
      <c r="D11" s="65">
        <f>D17</f>
        <v>1</v>
      </c>
      <c r="E11" s="65">
        <f>D19</f>
        <v>1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234" t="s">
        <v>43</v>
      </c>
      <c r="B13" s="236">
        <v>1</v>
      </c>
      <c r="C13" s="237" t="s">
        <v>91</v>
      </c>
      <c r="D13" s="237" t="s">
        <v>92</v>
      </c>
      <c r="E13" s="74"/>
      <c r="F13" s="159"/>
      <c r="G13" s="183">
        <v>45650</v>
      </c>
      <c r="H13" s="76">
        <v>45651</v>
      </c>
      <c r="I13" s="71"/>
      <c r="J13" s="71"/>
      <c r="K13" s="71"/>
      <c r="L13" s="71"/>
      <c r="M13" s="71"/>
      <c r="N13" s="71"/>
    </row>
    <row r="14" spans="1:14" ht="150" customHeight="1">
      <c r="A14" s="235"/>
      <c r="B14" s="236"/>
      <c r="C14" s="238"/>
      <c r="D14" s="238"/>
      <c r="E14" s="74"/>
      <c r="F14" s="159"/>
      <c r="G14" s="183">
        <v>45650</v>
      </c>
      <c r="H14" s="76">
        <v>45651</v>
      </c>
      <c r="I14" s="71"/>
      <c r="J14" s="71"/>
      <c r="K14" s="71"/>
      <c r="L14" s="71"/>
      <c r="M14" s="71"/>
      <c r="N14" s="71"/>
    </row>
    <row r="15" spans="1:14" s="84" customFormat="1" ht="21" customHeight="1">
      <c r="A15" s="230" t="s">
        <v>33</v>
      </c>
      <c r="B15" s="231"/>
      <c r="C15" s="232"/>
      <c r="D15" s="65">
        <f>COUNTA(D13:D13)</f>
        <v>1</v>
      </c>
      <c r="E15" s="80"/>
      <c r="F15" s="160"/>
      <c r="G15" s="192"/>
      <c r="H15" s="83"/>
    </row>
    <row r="16" spans="1:14" s="84" customFormat="1" ht="150" customHeight="1">
      <c r="A16" s="170" t="s">
        <v>42</v>
      </c>
      <c r="B16" s="187">
        <v>1</v>
      </c>
      <c r="C16" s="188" t="s">
        <v>93</v>
      </c>
      <c r="D16" s="188" t="s">
        <v>94</v>
      </c>
      <c r="F16" s="159"/>
      <c r="G16" s="183">
        <v>45650</v>
      </c>
      <c r="H16" s="76">
        <v>45651</v>
      </c>
    </row>
    <row r="17" spans="1:8" s="84" customFormat="1" ht="21" customHeight="1">
      <c r="A17" s="230" t="s">
        <v>37</v>
      </c>
      <c r="B17" s="231"/>
      <c r="C17" s="232"/>
      <c r="D17" s="65">
        <f>COUNTA(#REF!)</f>
        <v>1</v>
      </c>
      <c r="E17" s="80"/>
      <c r="F17" s="160"/>
      <c r="G17" s="192"/>
      <c r="H17" s="148"/>
    </row>
    <row r="18" spans="1:8" s="84" customFormat="1" ht="150" customHeight="1">
      <c r="A18" s="136" t="s">
        <v>39</v>
      </c>
      <c r="B18" s="77">
        <v>1</v>
      </c>
      <c r="C18" s="188" t="s">
        <v>75</v>
      </c>
      <c r="D18" s="188" t="s">
        <v>80</v>
      </c>
      <c r="E18" s="74"/>
      <c r="F18" s="159"/>
      <c r="G18" s="183">
        <v>45650</v>
      </c>
      <c r="H18" s="76">
        <v>45651</v>
      </c>
    </row>
    <row r="19" spans="1:8" s="84" customFormat="1" ht="21" customHeight="1">
      <c r="A19" s="230" t="s">
        <v>36</v>
      </c>
      <c r="B19" s="231"/>
      <c r="C19" s="232"/>
      <c r="D19" s="65">
        <f>COUNTA(D18)</f>
        <v>1</v>
      </c>
      <c r="E19" s="80"/>
      <c r="F19" s="81"/>
      <c r="G19" s="82"/>
      <c r="H19" s="83"/>
    </row>
    <row r="20" spans="1:8" s="84" customFormat="1" ht="150" customHeight="1">
      <c r="A20" s="97" t="s">
        <v>40</v>
      </c>
      <c r="B20" s="120"/>
      <c r="C20" s="92"/>
      <c r="D20" s="92"/>
      <c r="E20" s="74" t="s">
        <v>60</v>
      </c>
      <c r="F20" s="106"/>
      <c r="G20" s="113"/>
      <c r="H20" s="182"/>
    </row>
    <row r="21" spans="1:8" s="84" customFormat="1" ht="21" customHeight="1">
      <c r="A21" s="230" t="s">
        <v>35</v>
      </c>
      <c r="B21" s="231"/>
      <c r="C21" s="232"/>
      <c r="D21" s="65">
        <f>COUNTA(D20)</f>
        <v>0</v>
      </c>
      <c r="E21" s="80"/>
      <c r="F21" s="81"/>
      <c r="G21" s="82"/>
      <c r="H21" s="83"/>
    </row>
    <row r="22" spans="1:8" s="84" customFormat="1" ht="150" customHeight="1">
      <c r="A22" s="90" t="s">
        <v>41</v>
      </c>
      <c r="B22" s="120"/>
      <c r="C22" s="92"/>
      <c r="D22" s="92"/>
      <c r="E22" s="74" t="s">
        <v>60</v>
      </c>
      <c r="F22" s="106"/>
      <c r="G22" s="113"/>
      <c r="H22" s="103"/>
    </row>
    <row r="23" spans="1:8" s="84" customFormat="1" ht="21" customHeight="1">
      <c r="A23" s="230" t="s">
        <v>34</v>
      </c>
      <c r="B23" s="231"/>
      <c r="C23" s="232"/>
      <c r="D23" s="65">
        <f>COUNTA(D22)</f>
        <v>0</v>
      </c>
      <c r="E23" s="80"/>
      <c r="F23" s="81"/>
      <c r="G23" s="82"/>
      <c r="H23" s="83"/>
    </row>
  </sheetData>
  <mergeCells count="14">
    <mergeCell ref="F1:G1"/>
    <mergeCell ref="F2:G2"/>
    <mergeCell ref="C4:G4"/>
    <mergeCell ref="A6:E9"/>
    <mergeCell ref="A23:C23"/>
    <mergeCell ref="A10:B11"/>
    <mergeCell ref="A15:C15"/>
    <mergeCell ref="A17:C17"/>
    <mergeCell ref="A19:C19"/>
    <mergeCell ref="A21:C21"/>
    <mergeCell ref="A13:A14"/>
    <mergeCell ref="B13:B14"/>
    <mergeCell ref="C13:C14"/>
    <mergeCell ref="D13:D14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W14" sqref="W14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94" t="s">
        <v>0</v>
      </c>
      <c r="B1" s="194"/>
      <c r="C1" s="194"/>
      <c r="D1" s="194"/>
      <c r="E1" s="194"/>
      <c r="F1" s="194"/>
      <c r="G1" s="194"/>
      <c r="H1" s="4"/>
      <c r="N1" s="4"/>
      <c r="P1" s="4" t="s">
        <v>64</v>
      </c>
      <c r="Q1" s="4"/>
      <c r="R1" s="4"/>
      <c r="S1" s="4"/>
    </row>
    <row r="2" spans="1:19" s="1" customFormat="1" ht="15">
      <c r="A2" s="194" t="s">
        <v>1</v>
      </c>
      <c r="B2" s="194"/>
      <c r="C2" s="194"/>
      <c r="D2" s="194"/>
      <c r="E2" s="194"/>
      <c r="F2" s="194"/>
      <c r="G2" s="194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93" t="s">
        <v>56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196" t="s">
        <v>55</v>
      </c>
      <c r="B9" s="198" t="s">
        <v>16</v>
      </c>
      <c r="C9" s="200" t="s">
        <v>67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2"/>
      <c r="R9" s="203" t="s">
        <v>65</v>
      </c>
      <c r="S9" s="27"/>
    </row>
    <row r="10" spans="1:19" s="7" customFormat="1" ht="21" customHeight="1">
      <c r="A10" s="196"/>
      <c r="B10" s="199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04"/>
      <c r="S10" s="27"/>
    </row>
    <row r="11" spans="1:19" s="7" customFormat="1" ht="14.45" customHeight="1">
      <c r="A11" s="196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0</v>
      </c>
      <c r="M11" s="42">
        <v>0</v>
      </c>
      <c r="N11" s="46">
        <v>0</v>
      </c>
      <c r="O11" s="33">
        <f t="shared" ref="O11:O16" si="0">MAX(C11:N11)</f>
        <v>3</v>
      </c>
      <c r="P11" s="33">
        <f t="shared" ref="P11:P16" si="1">MIN(C11:N11)</f>
        <v>0</v>
      </c>
      <c r="Q11" s="47">
        <f t="shared" ref="Q11:Q16" si="2">SUM(C11:N11)</f>
        <v>12</v>
      </c>
      <c r="R11" s="47">
        <v>0</v>
      </c>
      <c r="S11" s="24"/>
    </row>
    <row r="12" spans="1:19" s="7" customFormat="1">
      <c r="A12" s="196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1</v>
      </c>
      <c r="L12" s="44">
        <v>0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8</v>
      </c>
      <c r="R12" s="49">
        <v>0</v>
      </c>
      <c r="S12" s="24"/>
    </row>
    <row r="13" spans="1:19" s="7" customFormat="1">
      <c r="A13" s="196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1</v>
      </c>
      <c r="K13" s="44">
        <v>1</v>
      </c>
      <c r="L13" s="44">
        <v>0</v>
      </c>
      <c r="M13" s="44">
        <v>0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6</v>
      </c>
      <c r="R13" s="49">
        <v>0</v>
      </c>
      <c r="S13" s="24"/>
    </row>
    <row r="14" spans="1:19" s="7" customFormat="1">
      <c r="A14" s="196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3</v>
      </c>
      <c r="L14" s="44">
        <v>0</v>
      </c>
      <c r="M14" s="44">
        <v>0</v>
      </c>
      <c r="N14" s="48">
        <v>0</v>
      </c>
      <c r="O14" s="34">
        <f t="shared" si="0"/>
        <v>4</v>
      </c>
      <c r="P14" s="34">
        <f t="shared" si="1"/>
        <v>0</v>
      </c>
      <c r="Q14" s="49">
        <f t="shared" si="2"/>
        <v>16</v>
      </c>
      <c r="R14" s="49">
        <v>0</v>
      </c>
      <c r="S14" s="24"/>
    </row>
    <row r="15" spans="1:19" s="7" customFormat="1">
      <c r="A15" s="196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1</v>
      </c>
      <c r="K15" s="44">
        <v>4</v>
      </c>
      <c r="L15" s="44">
        <v>0</v>
      </c>
      <c r="M15" s="44">
        <v>0</v>
      </c>
      <c r="N15" s="48">
        <v>0</v>
      </c>
      <c r="O15" s="34">
        <f t="shared" si="0"/>
        <v>4</v>
      </c>
      <c r="P15" s="34">
        <f t="shared" si="1"/>
        <v>0</v>
      </c>
      <c r="Q15" s="49">
        <f t="shared" si="2"/>
        <v>9</v>
      </c>
      <c r="R15" s="49">
        <v>0</v>
      </c>
      <c r="S15" s="24"/>
    </row>
    <row r="16" spans="1:19" s="7" customFormat="1">
      <c r="A16" s="196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0</v>
      </c>
      <c r="M16" s="44">
        <v>0</v>
      </c>
      <c r="N16" s="48">
        <v>0</v>
      </c>
      <c r="O16" s="34">
        <f t="shared" si="0"/>
        <v>1</v>
      </c>
      <c r="P16" s="34">
        <f t="shared" si="1"/>
        <v>0</v>
      </c>
      <c r="Q16" s="49">
        <f t="shared" si="2"/>
        <v>2</v>
      </c>
      <c r="R16" s="49">
        <v>0</v>
      </c>
      <c r="S16" s="24"/>
    </row>
    <row r="17" spans="1:19" s="7" customFormat="1">
      <c r="A17" s="196"/>
      <c r="B17" s="21" t="s">
        <v>24</v>
      </c>
      <c r="C17" s="149">
        <v>0</v>
      </c>
      <c r="D17" s="149">
        <v>0</v>
      </c>
      <c r="E17" s="149">
        <v>1</v>
      </c>
      <c r="F17" s="149">
        <v>2</v>
      </c>
      <c r="G17" s="149">
        <v>1</v>
      </c>
      <c r="H17" s="149">
        <v>1</v>
      </c>
      <c r="I17" s="149">
        <v>1</v>
      </c>
      <c r="J17" s="149">
        <v>1</v>
      </c>
      <c r="K17" s="149">
        <v>3</v>
      </c>
      <c r="L17" s="149">
        <v>0</v>
      </c>
      <c r="M17" s="149">
        <v>0</v>
      </c>
      <c r="N17" s="150">
        <v>0</v>
      </c>
      <c r="O17" s="151">
        <v>1</v>
      </c>
      <c r="P17" s="151">
        <f>MIN(C17:O17)</f>
        <v>0</v>
      </c>
      <c r="Q17" s="152">
        <v>1</v>
      </c>
      <c r="R17" s="152">
        <v>0</v>
      </c>
      <c r="S17" s="24"/>
    </row>
    <row r="18" spans="1:19" s="26" customFormat="1"/>
    <row r="39" spans="1:18" ht="18.75">
      <c r="A39" s="195" t="s">
        <v>15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R21" sqref="AR2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3" t="s">
        <v>64</v>
      </c>
      <c r="BJ1" s="213"/>
      <c r="BK1" s="213"/>
      <c r="BL1" s="213"/>
      <c r="BM1" s="213"/>
      <c r="BN1" s="213"/>
      <c r="BO1" s="213"/>
    </row>
    <row r="2" spans="1:67" s="1" customFormat="1" ht="15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3" t="s">
        <v>63</v>
      </c>
      <c r="BJ2" s="213"/>
      <c r="BK2" s="213"/>
      <c r="BL2" s="213"/>
      <c r="BM2" s="213"/>
      <c r="BN2" s="213"/>
      <c r="BO2" s="213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93" t="s">
        <v>61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196" t="s">
        <v>14</v>
      </c>
      <c r="B6" s="211" t="s">
        <v>16</v>
      </c>
      <c r="C6" s="214" t="s">
        <v>62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6"/>
    </row>
    <row r="7" spans="1:67" s="12" customFormat="1" ht="14.45" customHeight="1">
      <c r="A7" s="196"/>
      <c r="B7" s="211"/>
      <c r="C7" s="208">
        <v>4</v>
      </c>
      <c r="D7" s="209"/>
      <c r="E7" s="209"/>
      <c r="F7" s="209"/>
      <c r="G7" s="210"/>
      <c r="H7" s="208">
        <v>5</v>
      </c>
      <c r="I7" s="209"/>
      <c r="J7" s="209"/>
      <c r="K7" s="209"/>
      <c r="L7" s="210"/>
      <c r="M7" s="208">
        <v>6</v>
      </c>
      <c r="N7" s="209"/>
      <c r="O7" s="209"/>
      <c r="P7" s="209"/>
      <c r="Q7" s="210"/>
      <c r="R7" s="208">
        <v>7</v>
      </c>
      <c r="S7" s="209"/>
      <c r="T7" s="209"/>
      <c r="U7" s="209"/>
      <c r="V7" s="210"/>
      <c r="W7" s="208">
        <v>8</v>
      </c>
      <c r="X7" s="209"/>
      <c r="Y7" s="209"/>
      <c r="Z7" s="209"/>
      <c r="AA7" s="210"/>
      <c r="AB7" s="209">
        <v>9</v>
      </c>
      <c r="AC7" s="209"/>
      <c r="AD7" s="209"/>
      <c r="AE7" s="209"/>
      <c r="AF7" s="210"/>
      <c r="AG7" s="208">
        <v>10</v>
      </c>
      <c r="AH7" s="209"/>
      <c r="AI7" s="209"/>
      <c r="AJ7" s="209"/>
      <c r="AK7" s="210"/>
      <c r="AL7" s="208">
        <v>11</v>
      </c>
      <c r="AM7" s="209"/>
      <c r="AN7" s="209"/>
      <c r="AO7" s="209"/>
      <c r="AP7" s="210"/>
      <c r="AQ7" s="208">
        <v>12</v>
      </c>
      <c r="AR7" s="209"/>
      <c r="AS7" s="209"/>
      <c r="AT7" s="209"/>
      <c r="AU7" s="209"/>
      <c r="AV7" s="208">
        <v>1</v>
      </c>
      <c r="AW7" s="209"/>
      <c r="AX7" s="209"/>
      <c r="AY7" s="209"/>
      <c r="AZ7" s="210"/>
      <c r="BA7" s="209">
        <v>2</v>
      </c>
      <c r="BB7" s="209"/>
      <c r="BC7" s="209"/>
      <c r="BD7" s="209"/>
      <c r="BE7" s="209"/>
      <c r="BF7" s="208">
        <v>3</v>
      </c>
      <c r="BG7" s="209"/>
      <c r="BH7" s="209"/>
      <c r="BI7" s="209"/>
      <c r="BJ7" s="210"/>
      <c r="BK7" s="217" t="s">
        <v>31</v>
      </c>
      <c r="BL7" s="218"/>
      <c r="BM7" s="218"/>
      <c r="BN7" s="218"/>
      <c r="BO7" s="218"/>
    </row>
    <row r="8" spans="1:67" s="12" customFormat="1" ht="14.45" customHeight="1">
      <c r="A8" s="196"/>
      <c r="B8" s="212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196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73">
        <v>0</v>
      </c>
      <c r="AB9" s="171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1</v>
      </c>
      <c r="AN9" s="50">
        <v>0</v>
      </c>
      <c r="AO9" s="50">
        <v>0</v>
      </c>
      <c r="AP9" s="50">
        <v>0</v>
      </c>
      <c r="AQ9" s="51">
        <v>0</v>
      </c>
      <c r="AR9" s="50">
        <v>1</v>
      </c>
      <c r="AS9" s="50">
        <v>0</v>
      </c>
      <c r="AT9" s="50">
        <v>0</v>
      </c>
      <c r="AU9" s="50">
        <v>0</v>
      </c>
      <c r="AV9" s="51">
        <v>0</v>
      </c>
      <c r="AW9" s="50">
        <v>0</v>
      </c>
      <c r="AX9" s="50">
        <v>0</v>
      </c>
      <c r="AY9" s="50">
        <v>0</v>
      </c>
      <c r="AZ9" s="50">
        <v>0</v>
      </c>
      <c r="BA9" s="51">
        <v>0</v>
      </c>
      <c r="BB9" s="50">
        <v>0</v>
      </c>
      <c r="BC9" s="50">
        <v>0</v>
      </c>
      <c r="BD9" s="50">
        <v>0</v>
      </c>
      <c r="BE9" s="50">
        <v>0</v>
      </c>
      <c r="BF9" s="51">
        <v>0</v>
      </c>
      <c r="BG9" s="50">
        <v>0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8</v>
      </c>
      <c r="BM9" s="35">
        <f>E9+J9+O9+T9+Y9+AD9+AI9+AN9+AS9+AX9+BC9+BH9</f>
        <v>2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196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73">
        <v>0</v>
      </c>
      <c r="AB10" s="171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1</v>
      </c>
      <c r="AS10" s="50">
        <v>0</v>
      </c>
      <c r="AT10" s="50">
        <v>0</v>
      </c>
      <c r="AU10" s="50">
        <v>0</v>
      </c>
      <c r="AV10" s="51">
        <v>0</v>
      </c>
      <c r="AW10" s="50">
        <v>0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5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196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73">
        <v>0</v>
      </c>
      <c r="AB11" s="171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1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1</v>
      </c>
      <c r="AS11" s="50">
        <v>0</v>
      </c>
      <c r="AT11" s="50">
        <v>0</v>
      </c>
      <c r="AU11" s="50">
        <v>0</v>
      </c>
      <c r="AV11" s="51">
        <v>0</v>
      </c>
      <c r="AW11" s="50">
        <v>0</v>
      </c>
      <c r="AX11" s="50">
        <v>0</v>
      </c>
      <c r="AY11" s="50">
        <v>0</v>
      </c>
      <c r="AZ11" s="50">
        <v>0</v>
      </c>
      <c r="BA11" s="51">
        <v>0</v>
      </c>
      <c r="BB11" s="50">
        <v>0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3</v>
      </c>
      <c r="BL11" s="38">
        <f t="shared" si="1"/>
        <v>3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196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73">
        <v>0</v>
      </c>
      <c r="AB12" s="171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1</v>
      </c>
      <c r="AR12" s="50">
        <v>1</v>
      </c>
      <c r="AS12" s="50">
        <v>1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0</v>
      </c>
      <c r="BC12" s="50">
        <v>0</v>
      </c>
      <c r="BD12" s="50">
        <v>0</v>
      </c>
      <c r="BE12" s="50">
        <v>0</v>
      </c>
      <c r="BF12" s="51">
        <v>0</v>
      </c>
      <c r="BG12" s="50">
        <v>0</v>
      </c>
      <c r="BH12" s="50">
        <v>0</v>
      </c>
      <c r="BI12" s="50">
        <v>0</v>
      </c>
      <c r="BJ12" s="50">
        <v>0</v>
      </c>
      <c r="BK12" s="37">
        <f t="shared" si="0"/>
        <v>3</v>
      </c>
      <c r="BL12" s="38">
        <f t="shared" si="1"/>
        <v>12</v>
      </c>
      <c r="BM12" s="38">
        <f t="shared" si="2"/>
        <v>1</v>
      </c>
      <c r="BN12" s="38">
        <f t="shared" si="3"/>
        <v>0</v>
      </c>
      <c r="BO12" s="38">
        <f t="shared" si="4"/>
        <v>0</v>
      </c>
    </row>
    <row r="13" spans="1:67" s="7" customFormat="1">
      <c r="A13" s="196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73">
        <v>0</v>
      </c>
      <c r="AB13" s="171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1</v>
      </c>
      <c r="AN13" s="50">
        <v>0</v>
      </c>
      <c r="AO13" s="50">
        <v>0</v>
      </c>
      <c r="AP13" s="50">
        <v>0</v>
      </c>
      <c r="AQ13" s="51">
        <v>1</v>
      </c>
      <c r="AR13" s="50">
        <v>2</v>
      </c>
      <c r="AS13" s="50">
        <v>1</v>
      </c>
      <c r="AT13" s="50">
        <v>0</v>
      </c>
      <c r="AU13" s="50">
        <v>0</v>
      </c>
      <c r="AV13" s="51">
        <v>0</v>
      </c>
      <c r="AW13" s="50">
        <v>0</v>
      </c>
      <c r="AX13" s="50">
        <v>0</v>
      </c>
      <c r="AY13" s="50">
        <v>0</v>
      </c>
      <c r="AZ13" s="50">
        <v>0</v>
      </c>
      <c r="BA13" s="51">
        <v>0</v>
      </c>
      <c r="BB13" s="50">
        <v>0</v>
      </c>
      <c r="BC13" s="50">
        <v>0</v>
      </c>
      <c r="BD13" s="50">
        <v>0</v>
      </c>
      <c r="BE13" s="50">
        <v>0</v>
      </c>
      <c r="BF13" s="51">
        <v>0</v>
      </c>
      <c r="BG13" s="50">
        <v>0</v>
      </c>
      <c r="BH13" s="50">
        <v>0</v>
      </c>
      <c r="BI13" s="50">
        <v>0</v>
      </c>
      <c r="BJ13" s="50">
        <v>0</v>
      </c>
      <c r="BK13" s="37">
        <f t="shared" si="0"/>
        <v>1</v>
      </c>
      <c r="BL13" s="38">
        <f t="shared" si="1"/>
        <v>7</v>
      </c>
      <c r="BM13" s="38">
        <f t="shared" si="2"/>
        <v>1</v>
      </c>
      <c r="BN13" s="38">
        <f t="shared" si="3"/>
        <v>0</v>
      </c>
      <c r="BO13" s="38">
        <f t="shared" si="4"/>
        <v>0</v>
      </c>
    </row>
    <row r="14" spans="1:67" s="7" customFormat="1">
      <c r="A14" s="196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73">
        <v>0</v>
      </c>
      <c r="AB14" s="171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0</v>
      </c>
      <c r="AW14" s="50">
        <v>0</v>
      </c>
      <c r="AX14" s="50">
        <v>0</v>
      </c>
      <c r="AY14" s="50">
        <v>0</v>
      </c>
      <c r="AZ14" s="50">
        <v>0</v>
      </c>
      <c r="BA14" s="51">
        <v>0</v>
      </c>
      <c r="BB14" s="50">
        <v>0</v>
      </c>
      <c r="BC14" s="50">
        <v>0</v>
      </c>
      <c r="BD14" s="50">
        <v>0</v>
      </c>
      <c r="BE14" s="50">
        <v>0</v>
      </c>
      <c r="BF14" s="51">
        <v>0</v>
      </c>
      <c r="BG14" s="50">
        <v>0</v>
      </c>
      <c r="BH14" s="50">
        <v>0</v>
      </c>
      <c r="BI14" s="50">
        <v>0</v>
      </c>
      <c r="BJ14" s="50">
        <v>0</v>
      </c>
      <c r="BK14" s="37">
        <f t="shared" si="0"/>
        <v>1</v>
      </c>
      <c r="BL14" s="38">
        <f t="shared" si="1"/>
        <v>1</v>
      </c>
      <c r="BM14" s="38">
        <f t="shared" si="2"/>
        <v>0</v>
      </c>
      <c r="BN14" s="38">
        <f t="shared" si="3"/>
        <v>0</v>
      </c>
      <c r="BO14" s="38">
        <f t="shared" si="4"/>
        <v>0</v>
      </c>
    </row>
    <row r="15" spans="1:67" s="7" customFormat="1">
      <c r="A15" s="196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72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1</v>
      </c>
      <c r="AN15" s="53">
        <v>0</v>
      </c>
      <c r="AO15" s="53">
        <v>0</v>
      </c>
      <c r="AP15" s="54">
        <v>0</v>
      </c>
      <c r="AQ15" s="52">
        <v>1</v>
      </c>
      <c r="AR15" s="53">
        <v>1</v>
      </c>
      <c r="AS15" s="53">
        <v>1</v>
      </c>
      <c r="AT15" s="53">
        <v>0</v>
      </c>
      <c r="AU15" s="54">
        <v>0</v>
      </c>
      <c r="AV15" s="52">
        <v>0</v>
      </c>
      <c r="AW15" s="53">
        <v>0</v>
      </c>
      <c r="AX15" s="53">
        <v>0</v>
      </c>
      <c r="AY15" s="53">
        <v>0</v>
      </c>
      <c r="AZ15" s="54">
        <v>0</v>
      </c>
      <c r="BA15" s="52">
        <v>0</v>
      </c>
      <c r="BB15" s="53">
        <v>0</v>
      </c>
      <c r="BC15" s="53">
        <v>0</v>
      </c>
      <c r="BD15" s="53">
        <v>0</v>
      </c>
      <c r="BE15" s="54">
        <v>0</v>
      </c>
      <c r="BF15" s="52">
        <v>0</v>
      </c>
      <c r="BG15" s="53">
        <v>0</v>
      </c>
      <c r="BH15" s="53">
        <v>0</v>
      </c>
      <c r="BI15" s="53">
        <v>0</v>
      </c>
      <c r="BJ15" s="54">
        <v>0</v>
      </c>
      <c r="BK15" s="40">
        <f t="shared" si="0"/>
        <v>2</v>
      </c>
      <c r="BL15" s="41">
        <f t="shared" si="1"/>
        <v>5</v>
      </c>
      <c r="BM15" s="41">
        <f t="shared" si="2"/>
        <v>3</v>
      </c>
      <c r="BN15" s="41">
        <f t="shared" si="3"/>
        <v>0</v>
      </c>
      <c r="BO15" s="41">
        <f t="shared" si="4"/>
        <v>0</v>
      </c>
    </row>
    <row r="16" spans="1:67">
      <c r="BK16" s="31">
        <f>SUM(BK9:BK15)</f>
        <v>12</v>
      </c>
      <c r="BL16" s="31">
        <f>SUM(BL9:BL15)</f>
        <v>41</v>
      </c>
      <c r="BM16" s="31">
        <f>SUM(BM9:BM15)</f>
        <v>7</v>
      </c>
      <c r="BN16" s="31">
        <f>SUM(BN9:BN15)</f>
        <v>3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tabSelected="1" zoomScale="90" zoomScaleNormal="9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86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>
      <c r="G3" s="55"/>
    </row>
    <row r="4" spans="1:14" ht="18.75">
      <c r="C4" s="220" t="s">
        <v>46</v>
      </c>
      <c r="D4" s="220"/>
      <c r="E4" s="220"/>
      <c r="F4" s="220"/>
      <c r="G4" s="220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v>1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1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99</v>
      </c>
    </row>
    <row r="10" spans="1:14" s="68" customFormat="1" ht="15.75">
      <c r="A10" s="233" t="s">
        <v>32</v>
      </c>
      <c r="B10" s="233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1" t="s">
        <v>43</v>
      </c>
      <c r="B13" s="72"/>
      <c r="C13" s="146"/>
      <c r="D13" s="147"/>
      <c r="E13" s="74" t="s">
        <v>60</v>
      </c>
      <c r="F13" s="91"/>
      <c r="G13" s="75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30" t="s">
        <v>33</v>
      </c>
      <c r="B14" s="231"/>
      <c r="C14" s="232"/>
      <c r="D14" s="65">
        <f>COUNTA(D13)</f>
        <v>0</v>
      </c>
      <c r="E14" s="80"/>
      <c r="F14" s="81"/>
      <c r="G14" s="82"/>
      <c r="H14" s="83"/>
    </row>
    <row r="15" spans="1:14" s="84" customFormat="1" ht="149.25" customHeight="1">
      <c r="A15" s="178" t="s">
        <v>38</v>
      </c>
      <c r="B15" s="181">
        <v>1</v>
      </c>
      <c r="C15" s="179">
        <v>45636</v>
      </c>
      <c r="D15" s="180" t="s">
        <v>69</v>
      </c>
      <c r="E15" s="74"/>
      <c r="F15" s="159"/>
      <c r="G15" s="177">
        <v>45645</v>
      </c>
      <c r="H15" s="76">
        <v>45651</v>
      </c>
    </row>
    <row r="16" spans="1:14" s="84" customFormat="1" ht="21" customHeight="1">
      <c r="A16" s="230" t="s">
        <v>37</v>
      </c>
      <c r="B16" s="231"/>
      <c r="C16" s="232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32" t="s">
        <v>39</v>
      </c>
      <c r="B17" s="129"/>
      <c r="C17" s="78"/>
      <c r="D17" s="78"/>
      <c r="E17" s="74" t="s">
        <v>60</v>
      </c>
      <c r="F17" s="110"/>
      <c r="G17" s="125"/>
      <c r="H17" s="148"/>
    </row>
    <row r="18" spans="1:8" s="84" customFormat="1" ht="21" customHeight="1">
      <c r="A18" s="230" t="s">
        <v>36</v>
      </c>
      <c r="B18" s="231"/>
      <c r="C18" s="232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57" t="s">
        <v>40</v>
      </c>
      <c r="B19" s="129"/>
      <c r="C19" s="154"/>
      <c r="D19" s="154"/>
      <c r="E19" s="74" t="s">
        <v>60</v>
      </c>
      <c r="F19" s="110"/>
      <c r="G19" s="162"/>
      <c r="H19" s="148"/>
    </row>
    <row r="20" spans="1:8" s="84" customFormat="1" ht="21" customHeight="1">
      <c r="A20" s="230" t="s">
        <v>35</v>
      </c>
      <c r="B20" s="231"/>
      <c r="C20" s="232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170" t="s">
        <v>41</v>
      </c>
      <c r="B21" s="156"/>
      <c r="C21" s="155"/>
      <c r="D21" s="154"/>
      <c r="E21" s="74" t="s">
        <v>60</v>
      </c>
      <c r="F21" s="110"/>
      <c r="G21" s="153"/>
      <c r="H21" s="76"/>
    </row>
    <row r="22" spans="1:8" s="84" customFormat="1" ht="21" customHeight="1">
      <c r="A22" s="230" t="s">
        <v>34</v>
      </c>
      <c r="B22" s="231"/>
      <c r="C22" s="232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4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84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47</v>
      </c>
      <c r="D4" s="220"/>
      <c r="E4" s="220"/>
      <c r="F4" s="220"/>
      <c r="G4" s="220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1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1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99</v>
      </c>
    </row>
    <row r="10" spans="1:14" s="68" customFormat="1" ht="15.75" customHeight="1">
      <c r="A10" s="233" t="s">
        <v>32</v>
      </c>
      <c r="B10" s="233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87" t="s">
        <v>43</v>
      </c>
      <c r="B13" s="77"/>
      <c r="C13" s="78"/>
      <c r="D13" s="78"/>
      <c r="E13" s="74" t="s">
        <v>60</v>
      </c>
      <c r="F13" s="159"/>
      <c r="G13" s="130"/>
      <c r="H13" s="76"/>
    </row>
    <row r="14" spans="1:14" s="84" customFormat="1" ht="21" customHeight="1">
      <c r="A14" s="230" t="s">
        <v>33</v>
      </c>
      <c r="B14" s="231"/>
      <c r="C14" s="232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86" t="s">
        <v>38</v>
      </c>
      <c r="B15" s="185">
        <v>1</v>
      </c>
      <c r="C15" s="184" t="s">
        <v>74</v>
      </c>
      <c r="D15" s="154" t="s">
        <v>73</v>
      </c>
      <c r="E15" s="74"/>
      <c r="F15" s="159"/>
      <c r="G15" s="183">
        <v>45644</v>
      </c>
      <c r="H15" s="76">
        <v>45651</v>
      </c>
    </row>
    <row r="16" spans="1:14" s="84" customFormat="1" ht="21" customHeight="1">
      <c r="A16" s="230" t="s">
        <v>37</v>
      </c>
      <c r="B16" s="231"/>
      <c r="C16" s="232"/>
      <c r="D16" s="65">
        <f>COUNTA(D15)</f>
        <v>1</v>
      </c>
      <c r="E16" s="80"/>
      <c r="F16" s="81"/>
      <c r="G16" s="82"/>
      <c r="H16" s="83"/>
    </row>
    <row r="17" spans="1:8" s="84" customFormat="1" ht="150" customHeight="1">
      <c r="A17" s="135" t="s">
        <v>39</v>
      </c>
      <c r="B17" s="88"/>
      <c r="C17" s="184"/>
      <c r="D17" s="154"/>
      <c r="E17" s="74" t="s">
        <v>60</v>
      </c>
      <c r="F17" s="74"/>
      <c r="G17" s="183"/>
      <c r="H17" s="182"/>
    </row>
    <row r="18" spans="1:8" s="84" customFormat="1" ht="21" customHeight="1">
      <c r="A18" s="230" t="s">
        <v>36</v>
      </c>
      <c r="B18" s="231"/>
      <c r="C18" s="232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123" t="s">
        <v>40</v>
      </c>
      <c r="B19" s="77"/>
      <c r="C19" s="158"/>
      <c r="D19" s="89"/>
      <c r="E19" s="74" t="s">
        <v>60</v>
      </c>
      <c r="F19" s="74"/>
      <c r="G19" s="85"/>
      <c r="H19" s="148"/>
    </row>
    <row r="20" spans="1:8" s="84" customFormat="1" ht="21" customHeight="1">
      <c r="A20" s="230" t="s">
        <v>35</v>
      </c>
      <c r="B20" s="231"/>
      <c r="C20" s="232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96"/>
      <c r="C21" s="78"/>
      <c r="D21" s="89"/>
      <c r="E21" s="74" t="s">
        <v>60</v>
      </c>
      <c r="F21" s="93"/>
      <c r="G21" s="85"/>
      <c r="H21" s="98"/>
    </row>
    <row r="22" spans="1:8" s="84" customFormat="1" ht="21" customHeight="1">
      <c r="A22" s="230" t="s">
        <v>34</v>
      </c>
      <c r="B22" s="231"/>
      <c r="C22" s="232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84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48</v>
      </c>
      <c r="D4" s="220"/>
      <c r="E4" s="220"/>
      <c r="F4" s="220"/>
      <c r="G4" s="220"/>
    </row>
    <row r="5" spans="1:14" ht="6" customHeight="1">
      <c r="C5" s="100"/>
      <c r="D5" s="59"/>
      <c r="E5" s="59"/>
      <c r="F5" s="59"/>
      <c r="G5" s="101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1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1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102">
        <f>G6-G7</f>
        <v>99</v>
      </c>
    </row>
    <row r="10" spans="1:14" s="68" customFormat="1" ht="15.75" customHeight="1">
      <c r="A10" s="233" t="s">
        <v>32</v>
      </c>
      <c r="B10" s="233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65" t="s">
        <v>43</v>
      </c>
      <c r="B13" s="167"/>
      <c r="C13" s="166"/>
      <c r="D13" s="166"/>
      <c r="E13" s="74" t="s">
        <v>60</v>
      </c>
      <c r="G13" s="168"/>
      <c r="H13" s="169"/>
    </row>
    <row r="14" spans="1:14" s="84" customFormat="1" ht="21" customHeight="1">
      <c r="A14" s="230" t="s">
        <v>33</v>
      </c>
      <c r="B14" s="231"/>
      <c r="C14" s="232"/>
      <c r="D14" s="65">
        <f>COUNTA(D13)</f>
        <v>0</v>
      </c>
      <c r="E14" s="80"/>
      <c r="F14" s="86"/>
      <c r="G14" s="82"/>
      <c r="H14" s="83"/>
    </row>
    <row r="15" spans="1:14" s="84" customFormat="1" ht="150" customHeight="1">
      <c r="A15" s="122" t="s">
        <v>38</v>
      </c>
      <c r="B15" s="77">
        <v>1</v>
      </c>
      <c r="C15" s="78" t="s">
        <v>74</v>
      </c>
      <c r="D15" s="188" t="s">
        <v>77</v>
      </c>
      <c r="E15" s="74"/>
      <c r="F15" s="159"/>
      <c r="G15" s="125">
        <v>45645</v>
      </c>
      <c r="H15" s="189">
        <v>45651</v>
      </c>
    </row>
    <row r="16" spans="1:14" s="84" customFormat="1" ht="21" customHeight="1">
      <c r="A16" s="230" t="s">
        <v>37</v>
      </c>
      <c r="B16" s="231"/>
      <c r="C16" s="232"/>
      <c r="D16" s="65">
        <f>COUNTA(D15:D15)</f>
        <v>1</v>
      </c>
      <c r="E16" s="80"/>
      <c r="F16" s="86"/>
      <c r="G16" s="104"/>
      <c r="H16" s="105"/>
    </row>
    <row r="17" spans="1:8" s="84" customFormat="1" ht="150" customHeight="1">
      <c r="A17" s="133" t="s">
        <v>39</v>
      </c>
      <c r="B17" s="129"/>
      <c r="C17" s="154"/>
      <c r="D17" s="188"/>
      <c r="E17" s="74" t="s">
        <v>60</v>
      </c>
      <c r="F17" s="74"/>
      <c r="G17" s="162"/>
      <c r="H17" s="189"/>
    </row>
    <row r="18" spans="1:8" s="84" customFormat="1" ht="21" customHeight="1">
      <c r="A18" s="230" t="s">
        <v>36</v>
      </c>
      <c r="B18" s="231"/>
      <c r="C18" s="232"/>
      <c r="D18" s="65">
        <f>COUNTA(D17:D17)</f>
        <v>0</v>
      </c>
      <c r="E18" s="80"/>
      <c r="F18" s="81"/>
      <c r="G18" s="104"/>
      <c r="H18" s="105"/>
    </row>
    <row r="19" spans="1:8" s="84" customFormat="1" ht="150" customHeight="1">
      <c r="A19" s="87" t="s">
        <v>40</v>
      </c>
      <c r="B19" s="75"/>
      <c r="C19" s="75"/>
      <c r="D19" s="75"/>
      <c r="E19" s="74" t="s">
        <v>60</v>
      </c>
      <c r="F19" s="75"/>
      <c r="G19" s="75"/>
      <c r="H19" s="148"/>
    </row>
    <row r="20" spans="1:8" s="84" customFormat="1" ht="21" customHeight="1">
      <c r="A20" s="230" t="s">
        <v>35</v>
      </c>
      <c r="B20" s="231"/>
      <c r="C20" s="232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77"/>
      <c r="C21" s="155"/>
      <c r="D21" s="154"/>
      <c r="E21" s="74" t="s">
        <v>60</v>
      </c>
      <c r="F21" s="75"/>
      <c r="G21" s="95"/>
      <c r="H21" s="148"/>
    </row>
    <row r="22" spans="1:8" s="84" customFormat="1" ht="21" customHeight="1">
      <c r="A22" s="230" t="s">
        <v>34</v>
      </c>
      <c r="B22" s="231"/>
      <c r="C22" s="232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="85" zoomScaleNormal="85" workbookViewId="0">
      <pane ySplit="12" topLeftCell="A13" activePane="bottomLeft" state="frozen"/>
      <selection pane="bottomLeft" activeCell="J15" sqref="J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7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85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49</v>
      </c>
      <c r="D4" s="220"/>
      <c r="E4" s="220"/>
      <c r="F4" s="220"/>
      <c r="G4" s="220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3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3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97</v>
      </c>
    </row>
    <row r="10" spans="1:14" s="68" customFormat="1" ht="15.75" customHeight="1">
      <c r="A10" s="233" t="s">
        <v>32</v>
      </c>
      <c r="B10" s="233"/>
      <c r="C10" s="108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1</v>
      </c>
      <c r="D11" s="65">
        <f>D16</f>
        <v>1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0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64" t="s">
        <v>43</v>
      </c>
      <c r="B13" s="190">
        <v>1</v>
      </c>
      <c r="C13" s="176" t="s">
        <v>71</v>
      </c>
      <c r="D13" s="176" t="s">
        <v>72</v>
      </c>
      <c r="E13" s="74"/>
      <c r="F13" s="159"/>
      <c r="G13" s="162">
        <v>45645</v>
      </c>
      <c r="H13" s="148">
        <v>45651</v>
      </c>
    </row>
    <row r="14" spans="1:14" s="84" customFormat="1" ht="21" customHeight="1">
      <c r="A14" s="230" t="s">
        <v>33</v>
      </c>
      <c r="B14" s="231"/>
      <c r="C14" s="232"/>
      <c r="D14" s="65">
        <f>COUNTA(D13:D13)</f>
        <v>1</v>
      </c>
      <c r="E14" s="80"/>
      <c r="F14" s="160"/>
      <c r="G14" s="82"/>
      <c r="H14" s="83"/>
    </row>
    <row r="15" spans="1:14" s="84" customFormat="1" ht="150" customHeight="1">
      <c r="A15" s="175" t="s">
        <v>68</v>
      </c>
      <c r="B15" s="176">
        <v>1</v>
      </c>
      <c r="C15" s="176" t="s">
        <v>71</v>
      </c>
      <c r="D15" s="176" t="s">
        <v>70</v>
      </c>
      <c r="E15" s="74"/>
      <c r="F15" s="159"/>
      <c r="G15" s="162">
        <v>45645</v>
      </c>
      <c r="H15" s="148">
        <v>45651</v>
      </c>
    </row>
    <row r="16" spans="1:14" s="84" customFormat="1" ht="21" customHeight="1">
      <c r="A16" s="230" t="s">
        <v>37</v>
      </c>
      <c r="B16" s="231"/>
      <c r="C16" s="232"/>
      <c r="D16" s="65">
        <f>COUNTA(D15:D15)</f>
        <v>1</v>
      </c>
      <c r="E16" s="80"/>
      <c r="F16" s="160"/>
      <c r="G16" s="192"/>
      <c r="H16" s="83"/>
    </row>
    <row r="17" spans="1:8" s="84" customFormat="1" ht="150" customHeight="1">
      <c r="A17" s="135" t="s">
        <v>39</v>
      </c>
      <c r="B17" s="77"/>
      <c r="C17" s="176" t="s">
        <v>71</v>
      </c>
      <c r="D17" s="176" t="s">
        <v>95</v>
      </c>
      <c r="E17" s="74"/>
      <c r="F17" s="159"/>
      <c r="G17" s="162">
        <v>45645</v>
      </c>
      <c r="H17" s="148">
        <v>45651</v>
      </c>
    </row>
    <row r="18" spans="1:8" s="84" customFormat="1" ht="21" customHeight="1">
      <c r="A18" s="230" t="s">
        <v>36</v>
      </c>
      <c r="B18" s="231"/>
      <c r="C18" s="232"/>
      <c r="D18" s="65">
        <f>COUNTA(D17:D17)</f>
        <v>1</v>
      </c>
      <c r="E18" s="80"/>
      <c r="F18" s="81"/>
      <c r="G18" s="82"/>
      <c r="H18" s="83"/>
    </row>
    <row r="19" spans="1:8" s="84" customFormat="1" ht="150" customHeight="1">
      <c r="A19" s="135" t="s">
        <v>40</v>
      </c>
      <c r="B19" s="72"/>
      <c r="C19" s="112"/>
      <c r="D19" s="73"/>
      <c r="E19" s="74" t="s">
        <v>60</v>
      </c>
      <c r="F19" s="91"/>
      <c r="G19" s="125"/>
      <c r="H19" s="76"/>
    </row>
    <row r="20" spans="1:8" s="84" customFormat="1" ht="21" customHeight="1">
      <c r="A20" s="230" t="s">
        <v>35</v>
      </c>
      <c r="B20" s="231"/>
      <c r="C20" s="232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112"/>
      <c r="D21" s="89"/>
      <c r="E21" s="74" t="s">
        <v>60</v>
      </c>
      <c r="F21" s="93"/>
      <c r="G21" s="113"/>
      <c r="H21" s="79"/>
    </row>
    <row r="22" spans="1:8" s="84" customFormat="1" ht="21" customHeight="1">
      <c r="A22" s="230" t="s">
        <v>34</v>
      </c>
      <c r="B22" s="231"/>
      <c r="C22" s="232"/>
      <c r="D22" s="65">
        <f>COUNTA(D21)</f>
        <v>0</v>
      </c>
      <c r="E22" s="80"/>
      <c r="F22" s="81"/>
      <c r="G22" s="82"/>
      <c r="H22" s="83"/>
    </row>
  </sheetData>
  <mergeCells count="10">
    <mergeCell ref="A22:C22"/>
    <mergeCell ref="A10:B11"/>
    <mergeCell ref="A14:C14"/>
    <mergeCell ref="A16:C16"/>
    <mergeCell ref="A18:C18"/>
    <mergeCell ref="F1:G1"/>
    <mergeCell ref="F2:G2"/>
    <mergeCell ref="C4:G4"/>
    <mergeCell ref="A6:E9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="90" zoomScaleNormal="90" workbookViewId="0">
      <pane ySplit="12" topLeftCell="A13" activePane="bottomLeft" state="frozen"/>
      <selection pane="bottomLeft" activeCell="M13" sqref="M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84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50</v>
      </c>
      <c r="D4" s="220"/>
      <c r="E4" s="220"/>
      <c r="F4" s="220"/>
      <c r="G4" s="220"/>
    </row>
    <row r="5" spans="1:14" ht="6" customHeight="1">
      <c r="C5" s="100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4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4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96</v>
      </c>
    </row>
    <row r="10" spans="1:14" s="68" customFormat="1" ht="15.75" customHeight="1">
      <c r="A10" s="233" t="s">
        <v>32</v>
      </c>
      <c r="B10" s="233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1</v>
      </c>
      <c r="D11" s="65">
        <f>D17</f>
        <v>2</v>
      </c>
      <c r="E11" s="65">
        <f>D19</f>
        <v>1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14" t="s">
        <v>43</v>
      </c>
      <c r="B13" s="190">
        <v>1</v>
      </c>
      <c r="C13" s="176" t="s">
        <v>78</v>
      </c>
      <c r="D13" s="176" t="s">
        <v>79</v>
      </c>
      <c r="E13" s="74"/>
      <c r="F13" s="159"/>
      <c r="G13" s="130">
        <v>45650</v>
      </c>
      <c r="H13" s="76">
        <v>45651</v>
      </c>
    </row>
    <row r="14" spans="1:14" s="84" customFormat="1" ht="21" customHeight="1">
      <c r="A14" s="230" t="s">
        <v>33</v>
      </c>
      <c r="B14" s="231"/>
      <c r="C14" s="232"/>
      <c r="D14" s="65">
        <f>COUNTA(D13:D13)</f>
        <v>1</v>
      </c>
      <c r="E14" s="80"/>
      <c r="F14" s="160"/>
      <c r="G14" s="192"/>
      <c r="H14" s="83"/>
    </row>
    <row r="15" spans="1:14" s="84" customFormat="1" ht="147.75" customHeight="1">
      <c r="A15" s="234" t="s">
        <v>38</v>
      </c>
      <c r="B15" s="190">
        <v>1</v>
      </c>
      <c r="C15" s="176" t="s">
        <v>81</v>
      </c>
      <c r="D15" s="176" t="s">
        <v>76</v>
      </c>
      <c r="E15" s="74"/>
      <c r="F15" s="159"/>
      <c r="G15" s="130">
        <v>45650</v>
      </c>
      <c r="H15" s="76">
        <v>45651</v>
      </c>
    </row>
    <row r="16" spans="1:14" s="84" customFormat="1" ht="147.75" customHeight="1">
      <c r="A16" s="235"/>
      <c r="B16" s="190">
        <v>2</v>
      </c>
      <c r="C16" s="176" t="s">
        <v>87</v>
      </c>
      <c r="D16" s="176" t="s">
        <v>88</v>
      </c>
      <c r="E16" s="191"/>
      <c r="F16" s="159"/>
      <c r="G16" s="130">
        <v>45650</v>
      </c>
      <c r="H16" s="76">
        <v>45651</v>
      </c>
    </row>
    <row r="17" spans="1:8" s="84" customFormat="1" ht="21" customHeight="1">
      <c r="A17" s="230" t="s">
        <v>37</v>
      </c>
      <c r="B17" s="231"/>
      <c r="C17" s="232"/>
      <c r="D17" s="65">
        <f>COUNTA(D15:D16)</f>
        <v>2</v>
      </c>
      <c r="E17" s="80"/>
      <c r="F17" s="160"/>
      <c r="G17" s="192"/>
      <c r="H17" s="83"/>
    </row>
    <row r="18" spans="1:8" s="84" customFormat="1" ht="150" customHeight="1">
      <c r="A18" s="87" t="s">
        <v>39</v>
      </c>
      <c r="B18" s="111">
        <v>1</v>
      </c>
      <c r="C18" s="176" t="s">
        <v>89</v>
      </c>
      <c r="D18" s="176" t="s">
        <v>90</v>
      </c>
      <c r="E18" s="74"/>
      <c r="F18" s="159"/>
      <c r="G18" s="130">
        <v>45650</v>
      </c>
      <c r="H18" s="76">
        <v>45651</v>
      </c>
    </row>
    <row r="19" spans="1:8" s="84" customFormat="1" ht="21" customHeight="1">
      <c r="A19" s="230" t="s">
        <v>36</v>
      </c>
      <c r="B19" s="231"/>
      <c r="C19" s="232"/>
      <c r="D19" s="65">
        <f>COUNTA(D18:D18)</f>
        <v>1</v>
      </c>
      <c r="E19" s="80"/>
      <c r="F19" s="81"/>
      <c r="G19" s="82"/>
      <c r="H19" s="83"/>
    </row>
    <row r="20" spans="1:8" s="84" customFormat="1" ht="150" customHeight="1">
      <c r="A20" s="134" t="s">
        <v>40</v>
      </c>
      <c r="B20" s="129"/>
      <c r="C20" s="174"/>
      <c r="D20" s="124"/>
      <c r="E20" s="74" t="s">
        <v>60</v>
      </c>
      <c r="F20" s="131"/>
      <c r="G20" s="95"/>
      <c r="H20" s="79"/>
    </row>
    <row r="21" spans="1:8" s="84" customFormat="1" ht="21" customHeight="1">
      <c r="A21" s="230" t="s">
        <v>35</v>
      </c>
      <c r="B21" s="231"/>
      <c r="C21" s="232"/>
      <c r="D21" s="65">
        <f>COUNTA(D20:D20)</f>
        <v>0</v>
      </c>
      <c r="E21" s="80"/>
      <c r="F21" s="81"/>
      <c r="G21" s="82"/>
      <c r="H21" s="83"/>
    </row>
    <row r="22" spans="1:8" s="84" customFormat="1" ht="150" customHeight="1">
      <c r="A22" s="97" t="s">
        <v>41</v>
      </c>
      <c r="B22" s="88"/>
      <c r="C22" s="89"/>
      <c r="D22" s="89"/>
      <c r="E22" s="74" t="s">
        <v>60</v>
      </c>
      <c r="F22" s="116"/>
      <c r="G22" s="85"/>
      <c r="H22" s="76"/>
    </row>
    <row r="23" spans="1:8" s="84" customFormat="1" ht="21" customHeight="1">
      <c r="A23" s="230" t="s">
        <v>34</v>
      </c>
      <c r="B23" s="231"/>
      <c r="C23" s="232"/>
      <c r="D23" s="65">
        <f>COUNTA(D22:D22)</f>
        <v>0</v>
      </c>
      <c r="E23" s="80"/>
      <c r="F23" s="81"/>
      <c r="G23" s="82"/>
      <c r="H23" s="83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="90" zoomScaleNormal="90" workbookViewId="0">
      <pane ySplit="12" topLeftCell="A13" activePane="bottomLeft" state="frozen"/>
      <selection pane="bottomLeft" activeCell="F1" sqref="F1:G1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19" t="s">
        <v>84</v>
      </c>
      <c r="G1" s="219"/>
    </row>
    <row r="2" spans="1:14">
      <c r="A2" s="55" t="s">
        <v>1</v>
      </c>
      <c r="F2" s="219" t="s">
        <v>63</v>
      </c>
      <c r="G2" s="219"/>
    </row>
    <row r="3" spans="1:14" ht="6" customHeight="1"/>
    <row r="4" spans="1:14" ht="18.75">
      <c r="C4" s="220" t="s">
        <v>51</v>
      </c>
      <c r="D4" s="220"/>
      <c r="E4" s="220"/>
      <c r="F4" s="220"/>
      <c r="G4" s="220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1" t="s">
        <v>82</v>
      </c>
      <c r="B6" s="222"/>
      <c r="C6" s="222"/>
      <c r="D6" s="222"/>
      <c r="E6" s="223"/>
      <c r="F6" s="60" t="s">
        <v>7</v>
      </c>
      <c r="G6" s="61">
        <v>100</v>
      </c>
    </row>
    <row r="7" spans="1:14" ht="15.75" customHeight="1">
      <c r="A7" s="224"/>
      <c r="B7" s="225"/>
      <c r="C7" s="225"/>
      <c r="D7" s="225"/>
      <c r="E7" s="226"/>
      <c r="F7" s="62" t="s">
        <v>8</v>
      </c>
      <c r="G7" s="127">
        <f>SUM(C11:G11)</f>
        <v>0</v>
      </c>
    </row>
    <row r="8" spans="1:14" ht="15.75" customHeight="1">
      <c r="A8" s="224"/>
      <c r="B8" s="225"/>
      <c r="C8" s="225"/>
      <c r="D8" s="225"/>
      <c r="E8" s="226"/>
      <c r="F8" s="62" t="s">
        <v>2</v>
      </c>
      <c r="G8" s="128">
        <v>0</v>
      </c>
    </row>
    <row r="9" spans="1:14" ht="15.75" customHeight="1">
      <c r="A9" s="227"/>
      <c r="B9" s="228"/>
      <c r="C9" s="228"/>
      <c r="D9" s="228"/>
      <c r="E9" s="229"/>
      <c r="F9" s="63" t="s">
        <v>9</v>
      </c>
      <c r="G9" s="64">
        <f>G6-G7</f>
        <v>100</v>
      </c>
    </row>
    <row r="10" spans="1:14" s="68" customFormat="1" ht="15.75" customHeight="1">
      <c r="A10" s="233" t="s">
        <v>32</v>
      </c>
      <c r="B10" s="233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3"/>
      <c r="B11" s="233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34" t="s">
        <v>43</v>
      </c>
      <c r="B13" s="77"/>
      <c r="C13" s="78"/>
      <c r="D13" s="78"/>
      <c r="E13" s="74" t="s">
        <v>60</v>
      </c>
      <c r="F13" s="131"/>
      <c r="G13" s="161"/>
      <c r="H13" s="79"/>
    </row>
    <row r="14" spans="1:14" s="84" customFormat="1" ht="21" customHeight="1">
      <c r="A14" s="230" t="s">
        <v>33</v>
      </c>
      <c r="B14" s="231"/>
      <c r="C14" s="232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17" t="s">
        <v>38</v>
      </c>
      <c r="B15" s="118"/>
      <c r="C15" s="92"/>
      <c r="D15" s="176"/>
      <c r="E15" s="74" t="s">
        <v>60</v>
      </c>
      <c r="F15" s="163"/>
      <c r="G15" s="95"/>
      <c r="H15" s="79"/>
    </row>
    <row r="16" spans="1:14" s="84" customFormat="1" ht="21" customHeight="1">
      <c r="A16" s="230" t="s">
        <v>37</v>
      </c>
      <c r="B16" s="231"/>
      <c r="C16" s="232"/>
      <c r="D16" s="65">
        <f>COUNTA(D15:D15)</f>
        <v>0</v>
      </c>
      <c r="E16" s="80"/>
      <c r="F16" s="86"/>
      <c r="G16" s="82"/>
      <c r="H16" s="83"/>
    </row>
    <row r="17" spans="1:8" s="84" customFormat="1" ht="150" customHeight="1">
      <c r="A17" s="114" t="s">
        <v>39</v>
      </c>
      <c r="B17" s="115"/>
      <c r="C17" s="92"/>
      <c r="D17" s="92"/>
      <c r="E17" s="74" t="s">
        <v>60</v>
      </c>
      <c r="F17" s="110"/>
      <c r="G17" s="95"/>
      <c r="H17" s="79"/>
    </row>
    <row r="18" spans="1:8" s="84" customFormat="1" ht="21" customHeight="1">
      <c r="A18" s="230" t="s">
        <v>36</v>
      </c>
      <c r="B18" s="231"/>
      <c r="C18" s="232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87" t="s">
        <v>40</v>
      </c>
      <c r="B19" s="72"/>
      <c r="C19" s="73"/>
      <c r="D19" s="126"/>
      <c r="E19" s="74" t="s">
        <v>60</v>
      </c>
      <c r="F19" s="91"/>
      <c r="G19" s="95"/>
      <c r="H19" s="76"/>
    </row>
    <row r="20" spans="1:8" s="84" customFormat="1" ht="21" customHeight="1">
      <c r="A20" s="230" t="s">
        <v>35</v>
      </c>
      <c r="B20" s="231"/>
      <c r="C20" s="232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119"/>
      <c r="C21" s="92"/>
      <c r="D21" s="89"/>
      <c r="E21" s="74" t="s">
        <v>60</v>
      </c>
      <c r="F21" s="93"/>
      <c r="G21" s="85"/>
      <c r="H21" s="76"/>
    </row>
    <row r="22" spans="1:8" s="84" customFormat="1" ht="21" customHeight="1">
      <c r="A22" s="230" t="s">
        <v>34</v>
      </c>
      <c r="B22" s="231"/>
      <c r="C22" s="232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2024-12-27T06:02:21Z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